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87" documentId="120_S{2AC9BD13-BADA-5192-A53E-5A8FF88502F6}" xr6:coauthVersionLast="47" xr6:coauthVersionMax="47" xr10:uidLastSave="{F2636940-40B0-4A21-8A0E-D259F518CE9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<sst xmlns="http://schemas.openxmlformats.org/spreadsheetml/2006/main" count="180281" uniqueCount="39125">
  <si>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</si>
  <si>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</si>
  <si>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</si>
  <si>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</si>
  <si>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</si>
  <si>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</si>
  <si>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</si>
  <si>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</si>
  <si>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</si>
  <si>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</si>
  <si>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</si>
  <si>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</si>
  <si>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</si>
  <si>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</si>
  <si>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</si>
  <si>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</si>
  <si>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</si>
  <si>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</si>
  <si>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</si>
  <si>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</si>
  <si>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</si>
  <si>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</si>
  <si>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</si>
  <si>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</si>
  <si>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</si>
  <si>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</si>
  <si>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</si>
  <si>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</si>
  <si>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</si>
  <si>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</si>
  <si>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</si>
  <si>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</si>
  <si>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</si>
  <si>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</si>
  <si>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</si>
  <si>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</si>
  <si>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</si>
  <si>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</si>
  <si>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</si>
  <si>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</si>
  <si>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</si>
  <si>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</si>
  <si>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</si>
  <si>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</si>
  <si>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</si>
  <si>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</si>
  <si>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</si>
  <si>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</si>
  <si>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</si>
  <si>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</si>
  <si>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</si>
  <si>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</si>
  <si>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</si>
  <si>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</si>
  <si>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</si>
  <si>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</si>
  <si>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</si>
  <si>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</si>
  <si>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</si>
  <si>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</si>
  <si>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</si>
  <si>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</si>
  <si>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</si>
  <si>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</si>
  <si>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</si>
  <si>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</si>
  <si>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</si>
  <si>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</si>
  <si>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</si>
  <si>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</si>
  <si>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</si>
  <si>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</si>
  <si>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</si>
  <si>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</si>
  <si>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</si>
  <si>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</si>
  <si>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</si>
  <si>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</si>
  <si>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</si>
  <si>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</si>
  <si>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</si>
  <si>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</si>
  <si>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</si>
  <si>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</si>
  <si>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</si>
  <si>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</si>
  <si>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</si>
  <si>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</si>
  <si>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</si>
  <si>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</si>
  <si>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</si>
  <si>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</si>
  <si>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</si>
  <si>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</si>
  <si>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</si>
  <si>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</si>
  <si>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</si>
  <si>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</si>
  <si>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</si>
  <si>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</si>
  <si>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</si>
  <si>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</si>
  <si>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</si>
  <si>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</si>
  <si>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</si>
  <si>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</si>
  <si>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</si>
  <si>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</si>
  <si>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</si>
  <si>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</si>
  <si>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</si>
  <si>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</si>
  <si>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</si>
  <si>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</si>
  <si>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</si>
  <si>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</si>
  <si>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</si>
  <si>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</si>
  <si>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</si>
  <si>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</si>
  <si>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</si>
  <si>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</si>
  <si>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</si>
  <si>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</si>
  <si>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</si>
  <si>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</si>
  <si>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</si>
  <si>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</si>
  <si>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</si>
  <si>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</si>
  <si>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</si>
  <si>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</si>
  <si>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</si>
  <si>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</si>
  <si>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</si>
  <si>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</si>
  <si>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</si>
  <si>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</si>
  <si>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</si>
  <si>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</si>
  <si>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</si>
  <si>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</si>
  <si>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</si>
  <si>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</si>
  <si>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</si>
  <si>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</si>
  <si>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</si>
  <si>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</si>
  <si>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</si>
  <si>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</si>
  <si>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</si>
  <si>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</si>
  <si>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</si>
  <si>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</si>
  <si>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</si>
  <si>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</si>
  <si>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</si>
  <si>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</si>
  <si>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</si>
  <si>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</si>
  <si>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</si>
  <si>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</si>
  <si>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</si>
  <si>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</si>
  <si>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</si>
  <si>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</si>
  <si>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</si>
  <si>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</si>
  <si>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</si>
  <si>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</si>
  <si>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</si>
  <si>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</si>
  <si>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</si>
  <si>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</si>
  <si>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</si>
  <si>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</si>
  <si>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</si>
  <si>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</si>
  <si>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</si>
  <si>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</si>
  <si>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</si>
  <si>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</si>
  <si>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</si>
  <si>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</si>
  <si>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</si>
  <si>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</si>
  <si>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</si>
  <si>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</si>
  <si>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</si>
  <si>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</si>
  <si>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</si>
  <si>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</si>
  <si>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</si>
  <si>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</si>
  <si>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</si>
  <si>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</si>
  <si>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</si>
  <si>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</si>
  <si>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</si>
  <si>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</si>
  <si>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</si>
  <si>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</si>
  <si>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</si>
  <si>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</si>
  <si>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</si>
  <si>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</si>
  <si>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</si>
  <si>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</si>
  <si>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</si>
  <si>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</si>
  <si>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</si>
  <si>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</si>
  <si>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</si>
  <si>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</si>
  <si>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</si>
  <si>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</si>
  <si>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</si>
  <si>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</si>
  <si>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</si>
  <si>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</si>
  <si>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</si>
  <si>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</si>
  <si>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</si>
  <si>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</si>
  <si>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</si>
  <si>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</si>
  <si>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</si>
  <si>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</si>
  <si>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</si>
  <si>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</si>
  <si>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</si>
  <si>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</si>
  <si>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</si>
  <si>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</si>
  <si>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</si>
  <si>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</si>
  <si>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</si>
  <si>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</si>
  <si>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</si>
  <si>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</si>
  <si>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</si>
  <si>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</si>
  <si>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</si>
  <si>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</si>
  <si>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</si>
  <si>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</si>
  <si>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</si>
  <si>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</si>
  <si>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</si>
  <si>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</si>
  <si>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</si>
  <si>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</si>
  <si>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</si>
  <si>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</si>
  <si>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</si>
  <si>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</si>
  <si>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</si>
  <si>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</si>
  <si>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</si>
  <si>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</si>
  <si>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</si>
  <si>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</si>
  <si>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</si>
  <si>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</si>
  <si>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</si>
  <si>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</si>
  <si>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</si>
  <si>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</si>
  <si>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</si>
  <si>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</si>
  <si>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</si>
  <si>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</si>
  <si>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</si>
  <si>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</si>
  <si>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</si>
  <si>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</si>
  <si>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</si>
  <si>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</si>
  <si>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</si>
  <si>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</si>
  <si>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</si>
  <si>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</si>
  <si>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</si>
  <si>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</si>
  <si>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</si>
  <si>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</si>
  <si>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</si>
  <si>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</si>
  <si>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</si>
  <si>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</si>
  <si>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</si>
  <si>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</si>
  <si>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</si>
  <si>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</si>
  <si>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</si>
  <si>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</si>
  <si>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</si>
  <si>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</si>
  <si>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</si>
  <si>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</si>
  <si>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</si>
  <si>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</si>
  <si>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</si>
  <si>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</si>
  <si>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</si>
  <si>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</si>
  <si>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</si>
  <si>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</si>
  <si>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</si>
  <si>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</si>
  <si>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</si>
  <si>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</si>
  <si>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</si>
  <si>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</si>
  <si>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</si>
  <si>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</si>
  <si>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</si>
  <si>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</si>
  <si>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</si>
  <si>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</si>
  <si>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</si>
  <si>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</si>
  <si>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</si>
  <si>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</si>
  <si>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</si>
  <si>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</si>
  <si>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</si>
  <si>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</si>
  <si>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</si>
  <si>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</si>
  <si>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</si>
  <si>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</si>
  <si>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</si>
  <si>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</si>
  <si>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</si>
  <si>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</si>
  <si>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</si>
  <si>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</si>
  <si>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</si>
  <si>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</si>
  <si>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</si>
  <si>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</si>
  <si>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</si>
  <si>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</si>
  <si>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</si>
  <si>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</si>
  <si>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</si>
  <si>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</si>
  <si>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</si>
  <si>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</si>
  <si>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</si>
  <si>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</si>
  <si>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</si>
  <si>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</si>
  <si>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</si>
  <si>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</si>
  <si>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</si>
  <si>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</si>
  <si>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</si>
  <si>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</si>
  <si>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</si>
  <si>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</si>
  <si>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</si>
  <si>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</si>
  <si>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</si>
  <si>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</si>
  <si>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</si>
  <si>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</si>
  <si>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</si>
  <si>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</si>
  <si>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</si>
  <si>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</si>
  <si>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</si>
  <si>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</si>
  <si>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</si>
  <si>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</si>
  <si>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</si>
  <si>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</si>
  <si>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</si>
  <si>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</si>
  <si>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</si>
  <si>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</si>
  <si>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</si>
  <si>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</si>
  <si>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</si>
  <si>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</si>
  <si>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</si>
  <si>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</si>
  <si>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</si>
  <si>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</si>
  <si>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</si>
  <si>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</si>
  <si>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</si>
  <si>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</si>
  <si>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</si>
  <si>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</si>
  <si>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</si>
  <si>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</si>
  <si>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</si>
  <si>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</si>
  <si>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</si>
  <si>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</si>
  <si>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</si>
  <si>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</si>
  <si>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</si>
  <si>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</si>
  <si>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</si>
  <si>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</si>
  <si>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</si>
  <si>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</si>
  <si>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</si>
  <si>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</si>
  <si>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</si>
  <si>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</si>
  <si>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</si>
  <si>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</si>
  <si>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</si>
  <si>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</si>
  <si>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</si>
  <si>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</si>
  <si>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</si>
  <si>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</si>
  <si>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</si>
  <si>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</si>
  <si>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</si>
  <si>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</si>
  <si>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</si>
  <si>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</si>
  <si>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</si>
  <si>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</si>
  <si>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</si>
  <si>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</si>
  <si>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</si>
  <si>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</si>
  <si>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</si>
  <si>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</si>
  <si>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</si>
  <si>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</si>
  <si>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</si>
  <si>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</si>
  <si>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</si>
  <si>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</si>
  <si>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</si>
  <si>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</si>
  <si>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</si>
  <si>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</si>
  <si>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</si>
  <si>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</si>
  <si>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</si>
  <si>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</si>
  <si>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</si>
  <si>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</si>
  <si>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</si>
  <si>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</si>
  <si>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</si>
  <si>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</si>
  <si>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</si>
  <si>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</si>
  <si>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</si>
  <si>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</si>
  <si>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</si>
  <si>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</si>
  <si>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</si>
  <si>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</si>
  <si>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</si>
  <si>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</si>
  <si>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</si>
  <si>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</si>
  <si>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</si>
  <si>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</si>
  <si>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</si>
  <si>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</si>
  <si>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</si>
  <si>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</si>
  <si>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</si>
  <si>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</si>
  <si>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</si>
  <si>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</si>
  <si>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</si>
  <si>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</si>
  <si>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</si>
  <si>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</si>
  <si>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</si>
  <si>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</si>
  <si>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</si>
  <si>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</si>
  <si>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</si>
  <si>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</si>
  <si>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</si>
  <si>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</si>
  <si>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</si>
  <si>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</si>
  <si>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</si>
  <si>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</si>
  <si>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</si>
  <si>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</si>
  <si>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</si>
  <si>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</si>
  <si>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</si>
  <si>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</si>
  <si>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</si>
  <si>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</si>
  <si>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</si>
  <si>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</si>
  <si>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</si>
  <si>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</si>
  <si>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</si>
  <si>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</si>
  <si>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</si>
  <si>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</si>
  <si>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</si>
  <si>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</si>
  <si>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</si>
  <si>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</si>
  <si>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</si>
  <si>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</si>
  <si>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</si>
  <si>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</si>
  <si>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</si>
  <si>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</si>
  <si>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</si>
  <si>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</si>
  <si>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</si>
  <si>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</si>
  <si>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</si>
  <si>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</si>
  <si>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</si>
  <si>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</si>
  <si>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</si>
  <si>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</si>
  <si>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</si>
  <si>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</si>
  <si>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</si>
  <si>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</si>
  <si>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</si>
  <si>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</si>
  <si>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</si>
  <si>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</si>
  <si>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</si>
  <si>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</si>
  <si>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</si>
  <si>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</si>
  <si>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</si>
  <si>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</si>
  <si>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</si>
  <si>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</si>
  <si>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</si>
  <si>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</si>
  <si>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</si>
  <si>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</si>
  <si>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</si>
  <si>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</si>
  <si>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</si>
  <si>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</si>
  <si>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</si>
  <si>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</si>
  <si>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</si>
  <si>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</si>
  <si>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</si>
  <si>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</si>
  <si>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</si>
  <si>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</si>
  <si>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</si>
  <si>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</si>
  <si>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</si>
  <si>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</si>
  <si>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</si>
  <si>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</si>
  <si>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</si>
  <si>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</si>
  <si>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</si>
  <si>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</si>
  <si>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</si>
  <si>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</si>
  <si>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</si>
  <si>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</si>
  <si>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</si>
  <si>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</si>
  <si>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</si>
  <si>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</si>
  <si>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</si>
  <si>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</si>
  <si>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</si>
  <si>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</si>
  <si>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</si>
  <si>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</si>
  <si>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</si>
  <si>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</si>
  <si>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</si>
  <si>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</si>
  <si>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</si>
  <si>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</si>
  <si>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</si>
  <si>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</si>
  <si>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</si>
  <si>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</si>
  <si>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</si>
  <si>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</si>
  <si>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</si>
  <si>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</si>
  <si>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</si>
  <si>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</si>
  <si>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</si>
  <si>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</si>
  <si>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</si>
  <si>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</si>
  <si>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</si>
  <si>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</si>
  <si>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</si>
  <si>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</si>
  <si>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</si>
  <si>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</si>
  <si>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</si>
  <si>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</si>
  <si>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</si>
  <si>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</si>
  <si>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</si>
  <si>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</si>
  <si>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</si>
  <si>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</si>
  <si>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</si>
  <si>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</si>
  <si>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</si>
  <si>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</si>
  <si>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</si>
  <si>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</si>
  <si>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</si>
  <si>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</si>
  <si>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</si>
  <si>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</si>
  <si>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</si>
  <si>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</si>
  <si>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</si>
  <si>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</si>
  <si>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</si>
  <si>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</si>
  <si>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</si>
  <si>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</si>
  <si>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</si>
  <si>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</si>
  <si>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</si>
  <si>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</si>
  <si>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</si>
  <si>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</si>
  <si>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</si>
  <si>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</si>
  <si>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</si>
  <si>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</si>
  <si>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</si>
  <si>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</si>
  <si>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</si>
  <si>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</si>
  <si>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</si>
  <si>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</si>
  <si>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</si>
  <si>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</si>
  <si>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</si>
  <si>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</si>
  <si>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</si>
  <si>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</si>
  <si>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</si>
  <si>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</si>
  <si>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</si>
  <si>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</si>
  <si>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</si>
  <si>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</si>
  <si>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</si>
  <si>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</si>
  <si>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</si>
  <si>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</si>
  <si>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</si>
  <si>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</si>
  <si>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</si>
  <si>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</si>
  <si>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</si>
  <si>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</si>
  <si>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</si>
  <si>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</si>
  <si>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</si>
  <si>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</si>
  <si>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</si>
  <si>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</si>
  <si>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</si>
  <si>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</si>
  <si>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</si>
  <si>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</si>
  <si>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</si>
  <si>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</si>
  <si>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</si>
  <si>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</si>
  <si>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</si>
  <si>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</si>
  <si>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</si>
  <si>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</si>
  <si>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</si>
  <si>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</si>
  <si>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</si>
  <si>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</si>
  <si>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</si>
  <si>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</si>
  <si>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</si>
  <si>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</si>
  <si>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</si>
  <si>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</si>
  <si>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</si>
  <si>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</si>
  <si>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</si>
  <si>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</si>
  <si>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</si>
  <si>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</si>
  <si>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</si>
  <si>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</si>
  <si>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</si>
  <si>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</si>
  <si>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</si>
  <si>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</si>
  <si>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</si>
  <si>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</si>
  <si>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</si>
  <si>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</si>
  <si>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</si>
  <si>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</si>
  <si>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</si>
  <si>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</si>
  <si>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</si>
  <si>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</si>
  <si>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</si>
  <si>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</si>
  <si>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</si>
  <si>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</si>
  <si>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</si>
  <si>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</si>
  <si>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</si>
  <si>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</si>
  <si>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</si>
  <si>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</si>
  <si>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</si>
  <si>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</si>
  <si>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</si>
  <si>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</si>
  <si>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</si>
  <si>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</si>
  <si>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</si>
  <si>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</si>
  <si>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</si>
  <si>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</si>
  <si>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</si>
  <si>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</si>
  <si>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</si>
  <si>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</si>
  <si>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</si>
  <si>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</si>
  <si>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</si>
  <si>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</si>
  <si>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</si>
  <si>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</si>
  <si>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</si>
  <si>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</si>
  <si>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</si>
  <si>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</si>
  <si>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</si>
  <si>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</si>
  <si>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</si>
  <si>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</si>
  <si>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</si>
  <si>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</si>
  <si>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</si>
  <si>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</si>
  <si>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</si>
  <si>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</si>
  <si>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</si>
  <si>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</si>
  <si>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</si>
  <si>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</si>
  <si>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</si>
  <si>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</si>
  <si>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</si>
  <si>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</si>
  <si>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</si>
  <si>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</si>
  <si>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</si>
  <si>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</si>
  <si>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</si>
  <si>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</si>
  <si>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</si>
  <si>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</si>
  <si>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</si>
  <si>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</si>
  <si>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</si>
  <si>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</si>
  <si>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</si>
  <si>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</si>
  <si>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</si>
  <si>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</si>
  <si>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</si>
  <si>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</si>
  <si>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</si>
  <si>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</si>
  <si>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</si>
  <si>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</si>
  <si>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</si>
  <si>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</si>
  <si>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</si>
  <si>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</si>
  <si>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</si>
  <si>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</si>
  <si>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</si>
  <si>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</si>
  <si>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</si>
  <si>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</si>
  <si>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</si>
  <si>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</si>
  <si>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</si>
  <si>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</si>
  <si>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</si>
  <si>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</si>
  <si>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</si>
  <si>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</si>
  <si>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</si>
  <si>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</si>
  <si>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</si>
  <si>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</si>
  <si>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</si>
  <si>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</si>
  <si>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</si>
  <si>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</si>
  <si>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</si>
  <si>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</si>
  <si>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</si>
  <si>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</si>
  <si>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</si>
  <si>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</si>
  <si>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</si>
  <si>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</si>
  <si>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</si>
  <si>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</si>
  <si>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</si>
  <si>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</si>
  <si>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</si>
  <si>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</si>
  <si>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</si>
  <si>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</si>
  <si>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</si>
  <si>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</si>
  <si>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</si>
  <si>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</si>
  <si>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</si>
  <si>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</si>
  <si>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</si>
  <si>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</si>
  <si>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</si>
  <si>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</si>
  <si>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</si>
  <si>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</si>
  <si>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</si>
  <si>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</si>
  <si>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</si>
  <si>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</si>
  <si>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</si>
  <si>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</si>
  <si>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</si>
  <si>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</si>
  <si>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</si>
  <si>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</si>
  <si>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</si>
  <si>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</si>
  <si>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</si>
  <si>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</si>
  <si>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</si>
  <si>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</si>
  <si>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</si>
  <si>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</si>
  <si>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</si>
  <si>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</si>
  <si>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</si>
  <si>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</si>
  <si>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</si>
  <si>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</si>
  <si>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</si>
  <si>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</si>
  <si>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</si>
  <si>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</si>
  <si>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</si>
  <si>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</si>
  <si>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</si>
  <si>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</si>
  <si>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</si>
  <si>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</si>
  <si>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</si>
  <si>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</si>
  <si>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</si>
  <si>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</si>
  <si>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</si>
  <si>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</si>
  <si>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</si>
  <si>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</si>
  <si>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</si>
  <si>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</si>
  <si>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</si>
  <si>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</si>
  <si>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</si>
  <si>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</si>
  <si>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</si>
  <si>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</si>
  <si>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</si>
  <si>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</si>
  <si>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</si>
  <si>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</si>
  <si>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</si>
  <si>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</si>
  <si>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</si>
  <si>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</si>
  <si>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</si>
  <si>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</si>
  <si>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</si>
  <si>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</si>
  <si>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</si>
  <si>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</si>
  <si>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</si>
  <si>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</si>
  <si>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</si>
  <si>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</si>
  <si>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</si>
  <si>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</si>
  <si>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</si>
  <si>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</si>
  <si>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</si>
  <si>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</si>
  <si>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</si>
  <si>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</si>
  <si>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</si>
  <si>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</si>
  <si>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</si>
  <si>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</si>
  <si>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</si>
  <si>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</si>
  <si>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</si>
  <si>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</si>
  <si>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</si>
  <si>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</si>
  <si>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</si>
  <si>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</si>
  <si>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</si>
  <si>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</si>
  <si>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</si>
  <si>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</si>
  <si>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</si>
  <si>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</si>
  <si>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</si>
  <si>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</si>
  <si>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</si>
  <si>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</si>
  <si>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</si>
  <si>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</si>
  <si>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</si>
  <si>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</si>
  <si>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</si>
  <si>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</si>
  <si>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</si>
  <si>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</si>
  <si>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</si>
  <si>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</si>
  <si>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</si>
  <si>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</si>
  <si>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</si>
  <si>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</si>
  <si>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</si>
  <si>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</si>
  <si>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</si>
  <si>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</si>
  <si>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</si>
  <si>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</si>
  <si>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</si>
  <si>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</si>
  <si>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</si>
  <si>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</si>
  <si>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</si>
  <si>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</si>
  <si>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</si>
  <si>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</si>
  <si>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</si>
  <si>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</si>
  <si>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</si>
  <si>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</si>
  <si>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</si>
  <si>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</si>
  <si>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</si>
  <si>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</si>
  <si>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</si>
  <si>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</si>
  <si>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</si>
  <si>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</si>
  <si>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</si>
  <si>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</si>
  <si>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</si>
  <si>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</si>
  <si>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</si>
  <si>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</si>
  <si>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</si>
  <si>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</si>
  <si>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</si>
  <si>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</si>
  <si>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</si>
  <si>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</si>
  <si>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</si>
  <si>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</si>
  <si>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</si>
  <si>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</si>
  <si>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</si>
  <si>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</si>
  <si>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</si>
  <si>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</si>
  <si>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</si>
  <si>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</si>
  <si>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</si>
  <si>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</si>
  <si>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</si>
  <si>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</si>
  <si>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</si>
  <si>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</si>
  <si>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</si>
  <si>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</si>
  <si>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</si>
  <si>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</si>
  <si>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</si>
  <si>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</si>
  <si>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</si>
  <si>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</si>
  <si>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</si>
  <si>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</si>
  <si>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</si>
  <si>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</si>
  <si>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</si>
  <si>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</si>
  <si>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</si>
  <si>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</si>
  <si>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</si>
  <si>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</si>
  <si>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</si>
  <si>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</si>
  <si>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</si>
  <si>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</si>
  <si>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</si>
  <si>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</si>
  <si>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</si>
  <si>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</si>
  <si>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</si>
  <si>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</si>
  <si>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</si>
  <si>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</si>
  <si>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</si>
  <si>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</si>
  <si>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</si>
  <si>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</si>
  <si>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</si>
  <si>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</si>
  <si>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</si>
  <si>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</si>
  <si>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</si>
  <si>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</si>
  <si>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</si>
  <si>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</si>
  <si>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</si>
  <si>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</si>
  <si>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</si>
  <si>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</si>
  <si>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</si>
  <si>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</si>
  <si>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</si>
  <si>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</si>
  <si>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</si>
  <si>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</si>
  <si>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</si>
  <si>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</si>
  <si>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</si>
  <si>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</si>
  <si>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</si>
  <si>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</si>
  <si>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</si>
  <si>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</si>
  <si>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</si>
  <si>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</si>
  <si>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</si>
  <si>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</si>
  <si>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</si>
  <si>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</si>
  <si>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</si>
  <si>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</si>
  <si>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</si>
  <si>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</si>
  <si>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</si>
  <si>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</si>
  <si>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</si>
  <si>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</si>
  <si>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</si>
  <si>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</si>
  <si>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</si>
  <si>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</si>
  <si>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</si>
  <si>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</si>
  <si>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</si>
  <si>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</si>
  <si>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</si>
  <si>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</si>
  <si>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</si>
  <si>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</si>
  <si>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</si>
  <si>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</si>
  <si>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</si>
  <si>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</si>
  <si>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</si>
  <si>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</si>
  <si>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</si>
  <si>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</si>
  <si>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</si>
  <si>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</si>
  <si>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</si>
  <si>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</si>
  <si>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</si>
  <si>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</si>
  <si>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</si>
  <si>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</si>
  <si>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</si>
  <si>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</si>
  <si>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</si>
  <si>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</si>
  <si>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</si>
  <si>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</si>
  <si>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</si>
  <si>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</si>
  <si>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</si>
  <si>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</si>
  <si>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</si>
  <si>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</si>
  <si>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</si>
  <si>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</si>
  <si>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</si>
  <si>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</si>
  <si>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</si>
  <si>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</si>
  <si>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</si>
  <si>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</si>
  <si>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</si>
  <si>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</si>
  <si>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</si>
  <si>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</si>
  <si>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</si>
  <si>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</si>
  <si>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</si>
  <si>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</si>
  <si>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</si>
  <si>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</si>
  <si>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</si>
  <si>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</si>
  <si>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</si>
  <si>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</si>
  <si>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</si>
  <si>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</si>
  <si>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</si>
  <si>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</si>
  <si>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</si>
  <si>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</si>
  <si>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</si>
  <si>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</si>
  <si>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</si>
  <si>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</si>
  <si>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</si>
  <si>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</si>
  <si>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</si>
  <si>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</si>
  <si>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</si>
  <si>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</si>
  <si>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</si>
  <si>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</si>
  <si>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</si>
  <si>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</si>
  <si>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</si>
  <si>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</si>
  <si>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</si>
  <si>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</si>
  <si>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</si>
  <si>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</si>
  <si>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</si>
  <si>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</si>
  <si>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</si>
  <si>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</si>
  <si>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</si>
  <si>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</si>
  <si>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</si>
  <si>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</si>
  <si>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</si>
  <si>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</si>
  <si>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</si>
  <si>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</si>
  <si>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</si>
  <si>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</si>
  <si>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</si>
  <si>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</si>
  <si>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</si>
  <si>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</si>
  <si>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</si>
  <si>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</si>
  <si>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</si>
  <si>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</si>
  <si>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</si>
  <si>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</si>
  <si>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</si>
  <si>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</si>
  <si>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</si>
  <si>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</si>
  <si>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</si>
  <si>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</si>
  <si>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</si>
  <si>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</si>
  <si>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</si>
  <si>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</si>
  <si>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</si>
  <si>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</si>
  <si>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</si>
  <si>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</si>
  <si>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</si>
  <si>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</si>
  <si>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</si>
  <si>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</si>
  <si>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</si>
  <si>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</si>
  <si>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</si>
  <si>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</si>
  <si>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</si>
  <si>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</si>
  <si>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</si>
  <si>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</si>
  <si>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</si>
  <si>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</si>
  <si>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</si>
  <si>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</si>
  <si>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</si>
  <si>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</si>
  <si>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</si>
  <si>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</si>
  <si>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</si>
  <si>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</si>
  <si>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</si>
  <si>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</si>
  <si>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</si>
  <si>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</si>
  <si>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</si>
  <si>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</si>
  <si>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</si>
  <si>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</si>
  <si>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</si>
  <si>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</si>
  <si>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</si>
  <si>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</si>
  <si>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</si>
  <si>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</si>
  <si>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</si>
  <si>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</si>
  <si>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</si>
  <si>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</si>
  <si>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</si>
  <si>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</si>
  <si>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</si>
  <si>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</si>
  <si>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</si>
  <si>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</si>
  <si>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</si>
  <si>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</si>
  <si>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</si>
  <si>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</si>
  <si>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</si>
  <si>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</si>
  <si>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</si>
  <si>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</si>
  <si>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</si>
  <si>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</si>
  <si>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</si>
  <si>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</si>
  <si>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</si>
  <si>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</si>
  <si>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</si>
  <si>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</si>
  <si>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</si>
  <si>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</si>
  <si>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</si>
  <si>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</si>
  <si>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</si>
  <si>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</si>
  <si>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</si>
  <si>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</si>
  <si>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</si>
  <si>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</si>
  <si>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</si>
  <si>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</si>
  <si>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</si>
  <si>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</si>
  <si>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</si>
  <si>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</si>
  <si>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</si>
  <si>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</si>
  <si>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</si>
  <si>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</si>
  <si>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</si>
  <si>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</si>
  <si>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</si>
  <si>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</si>
  <si>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</si>
  <si>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</si>
  <si>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</si>
  <si>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</si>
  <si>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</si>
  <si>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</si>
  <si>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</si>
  <si>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</si>
  <si>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</si>
  <si>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</si>
  <si>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</si>
  <si>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</si>
  <si>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</si>
  <si>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</si>
  <si>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</si>
  <si>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</si>
  <si>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</si>
  <si>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</si>
  <si>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</si>
  <si>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</si>
  <si>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</si>
  <si>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</si>
  <si>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</si>
  <si>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</si>
  <si>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</si>
  <si>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</si>
  <si>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</si>
  <si>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</si>
  <si>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</si>
  <si>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</si>
  <si>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</si>
  <si>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</si>
  <si>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</si>
  <si>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</si>
  <si>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</si>
  <si>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</si>
  <si>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</si>
  <si>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</si>
  <si>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</si>
  <si>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</si>
  <si>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</si>
  <si>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</si>
  <si>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</si>
  <si>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</si>
  <si>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</si>
  <si>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</si>
  <si>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</si>
  <si>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</si>
  <si>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</si>
  <si>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</si>
  <si>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</si>
  <si>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</si>
  <si>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</si>
  <si>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</si>
  <si>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</si>
  <si>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</si>
  <si>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</si>
  <si>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</si>
  <si>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</si>
  <si>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</si>
  <si>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</si>
  <si>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</si>
  <si>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</si>
  <si>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</si>
  <si>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</si>
  <si>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</si>
  <si>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</si>
  <si>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</si>
  <si>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</si>
  <si>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</si>
  <si>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</si>
  <si>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</si>
  <si>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</si>
  <si>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</si>
  <si>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</si>
  <si>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</si>
  <si>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</si>
  <si>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</si>
  <si>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</si>
  <si>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</si>
  <si>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</si>
  <si>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</si>
  <si>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</si>
  <si>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</si>
  <si>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</si>
  <si>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</si>
  <si>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</si>
  <si>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</si>
  <si>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</si>
  <si>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</si>
  <si>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</si>
  <si>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</si>
  <si>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</si>
  <si>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</si>
  <si>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</si>
  <si>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</si>
  <si>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</si>
  <si>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</si>
  <si>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</si>
  <si>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</si>
  <si>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</si>
  <si>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</si>
  <si>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</si>
  <si>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</si>
  <si>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</si>
  <si>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</si>
  <si>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</si>
  <si>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</si>
  <si>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</si>
  <si>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</si>
  <si>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</si>
  <si>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</si>
  <si>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</si>
  <si>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</si>
  <si>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</si>
  <si>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</si>
  <si>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</si>
  <si>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</si>
  <si>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</si>
  <si>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</si>
  <si>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</si>
  <si>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</si>
  <si>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</si>
  <si>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</si>
  <si>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</si>
  <si>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</si>
  <si>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</si>
  <si>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</si>
  <si>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</si>
  <si>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</si>
  <si>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</si>
  <si>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</si>
  <si>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</si>
  <si>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</si>
  <si>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</si>
  <si>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</si>
  <si>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</si>
  <si>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</si>
  <si>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</si>
  <si>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</si>
  <si>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</si>
  <si>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</si>
  <si>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</si>
  <si>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</si>
  <si>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</si>
  <si>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</si>
  <si>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</si>
  <si>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</si>
  <si>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</si>
  <si>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</si>
  <si>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</si>
  <si>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</si>
  <si>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</si>
  <si>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</si>
  <si>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</si>
  <si>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</si>
  <si>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</si>
  <si>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</si>
  <si>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</si>
  <si>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</si>
  <si>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</si>
  <si>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</si>
  <si>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</si>
  <si>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</si>
  <si>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</si>
  <si>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</si>
  <si>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</si>
  <si>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</si>
  <si>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</si>
  <si>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</si>
  <si>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</si>
  <si>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</si>
  <si>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</si>
  <si>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</si>
  <si>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</si>
  <si>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</si>
  <si>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</si>
  <si>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</si>
  <si>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</si>
  <si>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</si>
  <si>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</si>
  <si>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</si>
  <si>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</si>
  <si>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</si>
  <si>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</si>
  <si>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</si>
  <si>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</si>
  <si>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</si>
  <si>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</si>
  <si>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</si>
  <si>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</si>
  <si>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</si>
  <si>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</si>
  <si>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</si>
  <si>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</si>
  <si>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</si>
  <si>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</si>
  <si>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</si>
  <si>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</si>
  <si>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</si>
  <si>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</si>
  <si>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</si>
  <si>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</si>
  <si>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</si>
  <si>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</si>
  <si>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</si>
  <si>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</si>
  <si>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</si>
  <si>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</si>
  <si>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</si>
  <si>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</si>
  <si>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</si>
  <si>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</si>
  <si>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</si>
  <si>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</si>
  <si>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</si>
  <si>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</si>
  <si>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</si>
  <si>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</si>
  <si>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</si>
  <si>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</si>
  <si>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</si>
  <si>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</si>
  <si>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</si>
  <si>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</si>
  <si>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</si>
  <si>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</si>
  <si>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</si>
  <si>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</si>
  <si>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</si>
  <si>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</si>
  <si>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</si>
  <si>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</si>
  <si>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</si>
  <si>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</si>
  <si>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</si>
  <si>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</si>
  <si>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</si>
  <si>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</si>
  <si>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</si>
  <si>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</si>
  <si>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</si>
  <si>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</si>
  <si>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</si>
  <si>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</si>
  <si>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</si>
  <si>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</si>
  <si>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</si>
  <si>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</si>
  <si>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</si>
  <si>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</si>
  <si>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</si>
  <si>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</si>
  <si>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</si>
  <si>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</si>
  <si>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</si>
  <si>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</si>
  <si>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</si>
  <si>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</si>
  <si>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</si>
  <si>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</si>
  <si>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</si>
  <si>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</si>
  <si>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</si>
  <si>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</si>
  <si>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</si>
  <si>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</si>
  <si>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</si>
  <si>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</si>
  <si>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</si>
  <si>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</si>
  <si>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</si>
  <si>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</si>
  <si>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</si>
  <si>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</si>
  <si>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</si>
  <si>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</si>
  <si>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</si>
  <si>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</si>
  <si>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</si>
  <si>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</si>
  <si>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</si>
  <si>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</si>
  <si>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</si>
  <si>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</si>
  <si>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</si>
  <si>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</si>
  <si>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</si>
  <si>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</si>
  <si>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</si>
  <si>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</si>
  <si>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</si>
  <si>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</si>
  <si>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</si>
  <si>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</si>
  <si>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</si>
  <si>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</si>
  <si>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</si>
  <si>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</si>
  <si>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</si>
  <si>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</si>
  <si>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</si>
  <si>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</si>
  <si>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</si>
  <si>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</si>
  <si>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</si>
  <si>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</si>
  <si>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</si>
  <si>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</si>
  <si>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</si>
  <si>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</si>
  <si>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</si>
  <si>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</si>
  <si>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</si>
  <si>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</si>
  <si>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</si>
  <si>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</si>
  <si>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</si>
  <si>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</si>
  <si>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</si>
  <si>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</si>
  <si>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</si>
  <si>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</si>
  <si>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</si>
  <si>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</si>
  <si>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</si>
  <si>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</si>
  <si>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</si>
  <si>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</si>
  <si>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</si>
  <si>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</si>
  <si>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</si>
  <si>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</si>
  <si>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</si>
  <si>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</si>
  <si>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</si>
  <si>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</si>
  <si>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</si>
  <si>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</si>
  <si>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</si>
  <si>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</si>
  <si>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</si>
  <si>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</si>
  <si>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</si>
  <si>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</si>
  <si>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</si>
  <si>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</si>
  <si>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</si>
  <si>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</si>
  <si>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</si>
  <si>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</si>
  <si>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</si>
  <si>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</si>
  <si>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</si>
  <si>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</si>
  <si>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</si>
  <si>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</si>
  <si>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</si>
  <si>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</si>
  <si>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</si>
  <si>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</si>
  <si>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</si>
  <si>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</si>
  <si>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</si>
  <si>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</si>
  <si>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</si>
  <si>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</si>
  <si>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</si>
  <si>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</si>
  <si>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</si>
  <si>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</si>
  <si>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</si>
  <si>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</si>
  <si>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</si>
  <si>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</si>
  <si>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</si>
  <si>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</si>
  <si>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</si>
  <si>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</si>
  <si>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</si>
  <si>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</si>
  <si>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</si>
  <si>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</si>
  <si>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</si>
  <si>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</si>
  <si>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</si>
  <si>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</si>
  <si>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</si>
  <si>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</si>
  <si>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</si>
  <si>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</si>
  <si>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</si>
  <si>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</si>
  <si>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</si>
  <si>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</si>
  <si>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</si>
  <si>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</si>
  <si>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</si>
  <si>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</si>
  <si>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</si>
  <si>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</si>
  <si>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</si>
  <si>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</si>
  <si>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</si>
  <si>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</si>
  <si>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</si>
  <si>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</si>
  <si>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</si>
  <si>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</si>
  <si>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</si>
  <si>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</si>
  <si>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</si>
  <si>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</si>
  <si>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</si>
  <si>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</si>
  <si>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</si>
  <si>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</si>
  <si>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</si>
  <si>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</si>
  <si>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</si>
  <si>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</si>
  <si>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</si>
  <si>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</si>
  <si>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</si>
  <si>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</si>
  <si>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</si>
  <si>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</si>
  <si>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</si>
  <si>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</si>
  <si>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</si>
  <si>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</si>
  <si>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</si>
  <si>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</si>
  <si>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</si>
  <si>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</si>
  <si>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</si>
  <si>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</si>
  <si>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</si>
  <si>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</si>
  <si>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</si>
  <si>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</si>
  <si>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</si>
  <si>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</si>
  <si>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</si>
  <si>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</si>
  <si>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</si>
  <si>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</si>
  <si>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</si>
  <si>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</si>
  <si>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</si>
  <si>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</si>
  <si>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</si>
  <si>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</si>
  <si>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</si>
  <si>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</si>
  <si>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</si>
  <si>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</si>
  <si>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</si>
  <si>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</si>
  <si>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</si>
  <si>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</si>
  <si>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</si>
  <si>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</si>
  <si>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</si>
  <si>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</si>
  <si>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</si>
  <si>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</si>
  <si>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</si>
  <si>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</si>
  <si>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</si>
  <si>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</si>
  <si>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</si>
  <si>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</si>
  <si>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</si>
  <si>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</si>
  <si>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</si>
  <si>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</si>
  <si>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</si>
  <si>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</si>
  <si>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</si>
  <si>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</si>
  <si>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</si>
  <si>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</si>
  <si>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</si>
  <si>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</si>
  <si>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</si>
  <si>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</si>
  <si>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</si>
  <si>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</si>
  <si>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</si>
  <si>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</si>
  <si>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</si>
  <si>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</si>
  <si>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</si>
  <si>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</si>
  <si>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</si>
  <si>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</si>
  <si>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</si>
  <si>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</si>
  <si>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</si>
  <si>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</si>
  <si>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</si>
  <si>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</si>
  <si>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</si>
  <si>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</si>
  <si>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</si>
  <si>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</si>
  <si>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</si>
  <si>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</si>
  <si>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</si>
  <si>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</si>
  <si>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</si>
  <si>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</si>
  <si>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</si>
  <si>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</si>
  <si>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</si>
  <si>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</si>
  <si>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</si>
  <si>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</si>
  <si>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</si>
  <si>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</si>
  <si>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</si>
  <si>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</si>
  <si>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</si>
  <si>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</si>
  <si>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</si>
  <si>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</si>
  <si>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</si>
  <si>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</si>
  <si>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</si>
  <si>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</si>
  <si>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</si>
  <si>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</si>
  <si>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</si>
  <si>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</si>
  <si>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</si>
  <si>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</si>
  <si>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</si>
  <si>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</si>
  <si>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</si>
  <si>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</si>
  <si>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</si>
  <si>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</si>
  <si>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</si>
  <si>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</si>
  <si>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</si>
  <si>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</si>
  <si>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</si>
  <si>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</si>
  <si>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</si>
  <si>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</si>
  <si>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</si>
  <si>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</si>
  <si>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</si>
  <si>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</si>
  <si>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</si>
  <si>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</si>
  <si>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</si>
  <si>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</si>
  <si>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</si>
  <si>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</si>
  <si>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</si>
  <si>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</si>
  <si>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</si>
  <si>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</si>
  <si>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</si>
  <si>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</si>
  <si>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</si>
  <si>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</si>
  <si>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</si>
  <si>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</si>
  <si>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</si>
  <si>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</si>
  <si>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</si>
  <si>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</si>
  <si>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</si>
  <si>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</si>
  <si>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</si>
  <si>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</si>
  <si>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</si>
  <si>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</si>
  <si>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</si>
  <si>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</si>
  <si>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</si>
  <si>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</si>
  <si>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</si>
  <si>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</si>
  <si>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</si>
  <si>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</si>
  <si>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</si>
  <si>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</si>
  <si>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</si>
  <si>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</si>
  <si>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</si>
  <si>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</si>
  <si>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</si>
  <si>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</si>
  <si>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</si>
  <si>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</si>
  <si>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</si>
  <si>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</si>
  <si>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</si>
  <si>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</si>
  <si>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</si>
  <si>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</si>
  <si>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</si>
  <si>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</si>
  <si>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</si>
  <si>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</si>
  <si>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</si>
  <si>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</si>
  <si>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</si>
  <si>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</si>
  <si>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</si>
  <si>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</si>
  <si>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</si>
  <si>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</si>
  <si>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</si>
  <si>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</si>
  <si>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</si>
  <si>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</si>
  <si>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</si>
  <si>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</si>
  <si>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</si>
  <si>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</si>
  <si>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</si>
  <si>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</si>
  <si>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</si>
  <si>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</si>
  <si>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</si>
  <si>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</si>
  <si>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</si>
  <si>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</si>
  <si>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</si>
  <si>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</si>
  <si>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</si>
  <si>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</si>
  <si>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</si>
  <si>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</si>
  <si>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</si>
  <si>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</si>
  <si>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</si>
  <si>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</si>
  <si>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</si>
  <si>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</si>
  <si>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</si>
  <si>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</si>
  <si>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</si>
  <si>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</si>
  <si>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</si>
  <si>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</si>
  <si>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</si>
  <si>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</si>
  <si>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</si>
  <si>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</si>
  <si>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</si>
  <si>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</si>
  <si>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</si>
  <si>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</si>
  <si>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</si>
  <si>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</si>
  <si>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</si>
  <si>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</si>
  <si>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</si>
  <si>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</si>
  <si>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</si>
  <si>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</si>
  <si>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</si>
  <si>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</si>
  <si>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</si>
  <si>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</si>
  <si>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</si>
  <si>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</si>
  <si>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</si>
  <si>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</si>
  <si>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</si>
  <si>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</si>
  <si>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</si>
  <si>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</si>
  <si>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</si>
  <si>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</si>
  <si>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</si>
  <si>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</si>
  <si>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</si>
  <si>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</si>
  <si>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</si>
  <si>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</si>
  <si>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</si>
  <si>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</si>
  <si>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</si>
  <si>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</si>
  <si>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</si>
  <si>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</si>
  <si>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</si>
  <si>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</si>
  <si>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</si>
  <si>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</si>
  <si>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</si>
  <si>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</si>
  <si>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</si>
  <si>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</si>
  <si>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</si>
  <si>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</si>
  <si>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</si>
  <si>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</si>
  <si>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</si>
  <si>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</si>
  <si>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</si>
  <si>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</si>
  <si>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</si>
  <si>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</si>
  <si>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</si>
  <si>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</si>
  <si>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</si>
  <si>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</si>
  <si>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</si>
  <si>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</si>
  <si>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</si>
  <si>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</si>
  <si>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</si>
  <si>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</si>
  <si>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</si>
  <si>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</si>
  <si>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</si>
  <si>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</si>
  <si>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</si>
  <si>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</si>
  <si>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</si>
  <si>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</si>
  <si>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</si>
  <si>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</si>
  <si>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</si>
  <si>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</si>
  <si>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</si>
  <si>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</si>
  <si>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</si>
  <si>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</si>
  <si>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</si>
  <si>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</si>
  <si>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</si>
  <si>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</si>
  <si>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</si>
  <si>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</si>
  <si>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</si>
  <si>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</si>
  <si>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</si>
  <si>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</si>
  <si>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</si>
  <si>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</si>
  <si>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</si>
  <si>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</si>
  <si>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</si>
  <si>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</si>
  <si>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</si>
  <si>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</si>
  <si>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</si>
  <si>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</si>
  <si>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</si>
  <si>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</si>
  <si>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</si>
  <si>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</si>
  <si>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</si>
  <si>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</si>
  <si>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</si>
  <si>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</si>
  <si>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</si>
  <si>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</si>
  <si>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</si>
  <si>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</si>
  <si>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</si>
  <si>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</si>
  <si>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</si>
  <si>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</si>
  <si>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</si>
  <si>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</si>
  <si>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</si>
  <si>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</si>
  <si>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</si>
  <si>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</si>
  <si>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</si>
  <si>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</si>
  <si>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</si>
  <si>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</si>
  <si>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</si>
  <si>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</si>
  <si>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</si>
  <si>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</si>
  <si>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</si>
  <si>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</si>
  <si>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</si>
  <si>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</si>
  <si>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</si>
  <si>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</si>
  <si>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</si>
  <si>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</si>
  <si>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</si>
  <si>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</si>
  <si>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</si>
  <si>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</si>
  <si>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</si>
  <si>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</si>
  <si>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</si>
  <si>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</si>
  <si>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</si>
  <si>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</si>
  <si>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</si>
  <si>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</si>
  <si>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</si>
  <si>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</si>
  <si>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</si>
  <si>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</si>
  <si>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</si>
  <si>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</si>
  <si>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</si>
  <si>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</si>
  <si>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</si>
  <si>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</si>
  <si>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</si>
  <si>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</si>
  <si>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</si>
  <si>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</si>
  <si>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</si>
  <si>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</si>
  <si>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</si>
  <si>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</si>
  <si>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</si>
  <si>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</si>
  <si>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</si>
  <si>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</si>
  <si>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</si>
  <si>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</si>
  <si>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</si>
  <si>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</si>
  <si>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</si>
  <si>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</si>
  <si>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</si>
  <si>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</si>
  <si>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</si>
  <si>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</si>
  <si>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</si>
  <si>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</si>
  <si>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</si>
  <si>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</si>
  <si>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</si>
  <si>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</si>
  <si>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</si>
  <si>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</si>
  <si>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</si>
  <si>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</si>
  <si>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</si>
  <si>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</si>
  <si>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</si>
  <si>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</si>
  <si>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</si>
  <si>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</si>
  <si>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</si>
  <si>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</si>
  <si>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</si>
  <si>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</si>
  <si>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</si>
  <si>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</si>
  <si>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</si>
  <si>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</si>
  <si>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</si>
  <si>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</si>
  <si>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</si>
  <si>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</si>
  <si>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</si>
  <si>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</si>
  <si>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</si>
  <si>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</si>
  <si>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</si>
  <si>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</si>
  <si>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</si>
  <si>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</si>
  <si>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</si>
  <si>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</si>
  <si>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</si>
  <si>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</si>
  <si>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</si>
  <si>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</si>
  <si>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</si>
  <si>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</si>
  <si>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</si>
  <si>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</si>
  <si>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</si>
  <si>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</si>
  <si>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</si>
  <si>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</si>
  <si>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</si>
  <si>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</si>
  <si>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</si>
  <si>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</si>
  <si>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</si>
  <si>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</si>
  <si>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</si>
  <si>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</si>
  <si>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</si>
  <si>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</si>
  <si>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</si>
  <si>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</si>
  <si>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</si>
  <si>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</si>
  <si>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</si>
  <si>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</si>
  <si>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</si>
  <si>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</si>
  <si>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</si>
  <si>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</si>
  <si>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</si>
  <si>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</si>
  <si>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</si>
  <si>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</si>
  <si>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</si>
  <si>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</si>
  <si>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</si>
  <si>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</si>
  <si>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</si>
  <si>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</si>
  <si>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</si>
  <si>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</si>
  <si>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</si>
  <si>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</si>
  <si>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</si>
  <si>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</si>
  <si>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</si>
  <si>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</si>
  <si>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</si>
  <si>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</si>
  <si>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</si>
  <si>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</si>
  <si>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</si>
  <si>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</si>
  <si>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</si>
  <si>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</si>
  <si>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</si>
  <si>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</si>
  <si>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</si>
  <si>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</si>
  <si>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</si>
  <si>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</si>
  <si>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</si>
  <si>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</si>
  <si>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</si>
  <si>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</si>
  <si>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</si>
  <si>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</si>
  <si>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</si>
  <si>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</si>
  <si>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</si>
  <si>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</si>
  <si>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</si>
  <si>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</si>
  <si>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</si>
  <si>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</si>
  <si>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</si>
  <si>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</si>
  <si>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</si>
  <si>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</si>
  <si>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</si>
  <si>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</si>
  <si>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</si>
  <si>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</si>
  <si>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</si>
  <si>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</si>
  <si>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</si>
  <si>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</si>
  <si>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</si>
  <si>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</si>
  <si>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</si>
  <si>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</si>
  <si>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</si>
  <si>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</si>
  <si>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</si>
  <si>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</si>
  <si>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</si>
  <si>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</si>
  <si>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</si>
  <si>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</si>
  <si>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</si>
  <si>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</si>
  <si>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</si>
  <si>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</si>
  <si>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</si>
  <si>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</si>
  <si>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</si>
  <si>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</si>
  <si>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</si>
  <si>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</si>
  <si>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</si>
  <si>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</si>
  <si>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</si>
  <si>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</si>
  <si>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</si>
  <si>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</si>
  <si>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</si>
  <si>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</si>
  <si>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</si>
  <si>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</si>
  <si>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</si>
  <si>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</si>
  <si>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</si>
  <si>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</si>
  <si>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</si>
  <si>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</si>
  <si>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</si>
  <si>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</si>
  <si>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</si>
  <si>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</si>
  <si>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</si>
  <si>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</si>
  <si>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</si>
  <si>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</si>
  <si>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</si>
  <si>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</si>
  <si>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</si>
  <si>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</si>
  <si>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</si>
  <si>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</si>
  <si>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</si>
  <si>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</si>
  <si>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</si>
  <si>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</si>
  <si>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</si>
  <si>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</si>
  <si>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</si>
  <si>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</si>
  <si>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</si>
  <si>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</si>
  <si>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</si>
  <si>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</si>
  <si>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</si>
  <si>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</si>
  <si>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</si>
  <si>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</si>
  <si>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</si>
  <si>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</si>
  <si>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</si>
  <si>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</si>
  <si>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</si>
  <si>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</si>
  <si>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</si>
  <si>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</si>
  <si>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</si>
  <si>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</si>
  <si>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</si>
  <si>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</si>
  <si>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</si>
  <si>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</si>
  <si>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</si>
  <si>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</si>
  <si>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</si>
  <si>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</si>
  <si>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</si>
  <si>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</si>
  <si>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</si>
  <si>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</si>
  <si>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</si>
  <si>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</si>
  <si>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</si>
  <si>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</si>
  <si>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</si>
  <si>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</si>
  <si>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</si>
  <si>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</si>
  <si>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</si>
  <si>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</si>
  <si>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</si>
  <si>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</si>
  <si>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</si>
  <si>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</si>
  <si>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</si>
  <si>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</si>
  <si>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</si>
  <si>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</si>
  <si>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</si>
  <si>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</si>
  <si>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</si>
  <si>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</si>
  <si>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</si>
  <si>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</si>
  <si>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</si>
  <si>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</si>
  <si>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</si>
  <si>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</si>
  <si>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</si>
  <si>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</si>
  <si>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</si>
  <si>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</si>
  <si>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</si>
  <si>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</si>
  <si>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</si>
  <si>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</si>
  <si>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</si>
  <si>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</si>
  <si>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</si>
  <si>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</si>
  <si>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</si>
  <si>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</si>
  <si>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</si>
  <si>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</si>
  <si>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</si>
  <si>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</si>
  <si>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</si>
  <si>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</si>
  <si>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</si>
  <si>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</si>
  <si>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</si>
  <si>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</si>
  <si>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</si>
  <si>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</si>
  <si>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</si>
  <si>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</si>
  <si>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</si>
  <si>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</si>
  <si>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</si>
  <si>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</si>
  <si>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</si>
  <si>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</si>
  <si>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</si>
  <si>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</si>
  <si>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</si>
  <si>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</si>
  <si>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</si>
  <si>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</si>
  <si>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</si>
  <si>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</si>
  <si>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</si>
  <si>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</si>
  <si>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</si>
  <si>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</si>
  <si>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</si>
  <si>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</si>
  <si>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</si>
  <si>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</si>
  <si>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</si>
  <si>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</si>
  <si>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</si>
  <si>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</si>
  <si>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</si>
  <si>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</si>
  <si>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</si>
  <si>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</si>
  <si>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</si>
  <si>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</si>
  <si>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</si>
  <si>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</si>
  <si>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</si>
  <si>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</si>
  <si>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</si>
  <si>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</si>
  <si>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</si>
  <si>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</si>
  <si>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</si>
  <si>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</si>
  <si>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</si>
  <si>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</si>
  <si>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</si>
  <si>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</si>
  <si>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</si>
  <si>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</si>
  <si>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</si>
  <si>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</si>
  <si>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</si>
  <si>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</si>
  <si>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</si>
  <si>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</si>
  <si>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</si>
  <si>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</si>
  <si>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</si>
  <si>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</si>
  <si>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</si>
  <si>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</si>
  <si>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</si>
  <si>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</si>
  <si>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</si>
  <si>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</si>
  <si>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</si>
  <si>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</si>
  <si>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</si>
  <si>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</si>
  <si>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</si>
  <si>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</si>
  <si>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</si>
  <si>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</si>
  <si>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</si>
  <si>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</si>
  <si>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</si>
  <si>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</si>
  <si>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</si>
  <si>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</si>
  <si>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</si>
  <si>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</si>
  <si>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</si>
  <si>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</si>
  <si>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</si>
  <si>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</si>
  <si>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</si>
  <si>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</si>
  <si>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</si>
  <si>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</si>
  <si>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</si>
  <si>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</si>
  <si>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</si>
  <si>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</si>
  <si>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</si>
  <si>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</si>
  <si>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</si>
  <si>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</si>
  <si>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</si>
  <si>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</si>
  <si>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</si>
  <si>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</si>
  <si>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</si>
  <si>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</si>
  <si>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</si>
  <si>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</si>
  <si>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</si>
  <si>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</si>
  <si>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</si>
  <si>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</si>
  <si>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</si>
  <si>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</si>
  <si>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</si>
  <si>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</si>
  <si>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</si>
  <si>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</si>
  <si>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</si>
  <si>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</si>
  <si>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</si>
  <si>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</si>
  <si>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</si>
  <si>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</si>
  <si>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</si>
  <si>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</si>
  <si>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</si>
  <si>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</si>
  <si>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</si>
  <si>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</si>
  <si>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</si>
  <si>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</si>
  <si>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</si>
  <si>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</si>
  <si>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</si>
  <si>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</si>
  <si>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</si>
  <si>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</si>
  <si>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</si>
  <si>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</si>
  <si>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</si>
  <si>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</si>
  <si>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</si>
  <si>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</si>
  <si>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</si>
  <si>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</si>
  <si>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</si>
  <si>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</si>
  <si>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</si>
  <si>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</si>
  <si>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</si>
  <si>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</si>
  <si>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</si>
  <si>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</si>
  <si>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</si>
  <si>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</si>
  <si>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</si>
  <si>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</si>
  <si>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</si>
  <si>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</si>
  <si>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</si>
  <si>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</si>
  <si>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</si>
  <si>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</si>
  <si>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</si>
  <si>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</si>
  <si>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</si>
  <si>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</si>
  <si>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</si>
  <si>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</si>
  <si>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</si>
  <si>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</si>
  <si>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</si>
  <si>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</si>
  <si>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</si>
  <si>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</si>
  <si>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</si>
  <si>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</si>
  <si>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</si>
  <si>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</si>
  <si>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</si>
  <si>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</si>
  <si>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</si>
  <si>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</si>
  <si>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</si>
  <si>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</si>
  <si>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</si>
  <si>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</si>
  <si>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</si>
  <si>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</si>
  <si>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</si>
  <si>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</si>
  <si>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</si>
  <si>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</si>
  <si>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</si>
  <si>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</si>
  <si>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</si>
  <si>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</si>
  <si>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</si>
  <si>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</si>
  <si>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</si>
  <si>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</si>
  <si>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</si>
  <si>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</si>
  <si>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</si>
  <si>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</si>
  <si>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</si>
  <si>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</si>
  <si>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</si>
  <si>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</si>
  <si>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</si>
  <si>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</si>
  <si>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</si>
  <si>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</si>
  <si>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</si>
  <si>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</si>
  <si>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</si>
  <si>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</si>
  <si>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</si>
  <si>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</si>
  <si>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</si>
  <si>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</si>
  <si>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</si>
  <si>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</si>
  <si>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</si>
  <si>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</si>
  <si>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</si>
  <si>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</si>
  <si>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</si>
  <si>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</si>
  <si>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</si>
  <si>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</si>
  <si>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</si>
  <si>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</si>
  <si>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</si>
  <si>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</si>
  <si>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</si>
  <si>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</si>
  <si>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</si>
  <si>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</si>
  <si>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</si>
  <si>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</si>
  <si>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</si>
  <si>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</si>
  <si>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</si>
  <si>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</si>
  <si>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</si>
  <si>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</si>
  <si>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</si>
  <si>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</si>
  <si>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</si>
  <si>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</si>
  <si>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</si>
  <si>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</si>
  <si>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</si>
  <si>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</si>
  <si>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</si>
  <si>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</si>
  <si>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</si>
  <si>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</si>
  <si>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</si>
  <si>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</si>
  <si>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</si>
  <si>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</si>
  <si>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</si>
  <si>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</si>
  <si>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</si>
  <si>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</si>
  <si>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</si>
  <si>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</si>
  <si>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</si>
  <si>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</si>
  <si>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</si>
  <si>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</si>
  <si>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</si>
  <si>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</si>
  <si>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</si>
  <si>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</si>
  <si>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</si>
  <si>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</si>
  <si>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</si>
  <si>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</si>
  <si>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</si>
  <si>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</si>
  <si>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</si>
  <si>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</si>
  <si>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</si>
  <si>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</si>
  <si>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</si>
  <si>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</si>
  <si>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</si>
  <si>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</si>
  <si>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</si>
  <si>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</si>
  <si>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</si>
  <si>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</si>
  <si>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</si>
  <si>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</si>
  <si>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</si>
  <si>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</si>
  <si>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</si>
  <si>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</si>
  <si>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</si>
  <si>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</si>
  <si>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</si>
  <si>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</si>
  <si>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</si>
  <si>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</si>
  <si>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</si>
  <si>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</si>
  <si>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</si>
  <si>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</si>
  <si>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</si>
  <si>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</si>
  <si>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</si>
  <si>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</si>
  <si>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</si>
  <si>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</si>
  <si>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</si>
  <si>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</si>
  <si>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</si>
  <si>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</si>
  <si>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</si>
  <si>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</si>
  <si>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</si>
  <si>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</si>
  <si>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</si>
  <si>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</si>
  <si>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</si>
  <si>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</si>
  <si>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</si>
  <si>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</si>
  <si>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</si>
  <si>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</si>
  <si>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</si>
  <si>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</si>
  <si>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</si>
  <si>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</si>
  <si>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</si>
  <si>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</si>
  <si>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</si>
  <si>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</si>
  <si>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</si>
  <si>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</si>
  <si>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</si>
  <si>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</si>
  <si>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</si>
  <si>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</si>
  <si>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</si>
  <si>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</si>
  <si>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</si>
  <si>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</si>
  <si>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</si>
  <si>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</si>
  <si>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</si>
  <si>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</si>
  <si>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</si>
  <si>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</si>
  <si>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</si>
  <si>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</si>
  <si>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</si>
  <si>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</si>
  <si>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</si>
  <si>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</si>
  <si>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</si>
  <si>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</si>
  <si>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</si>
  <si>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</si>
  <si>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</si>
  <si>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</si>
  <si>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</si>
  <si>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</si>
  <si>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</si>
  <si>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</si>
  <si>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</si>
  <si>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</si>
  <si>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</si>
  <si>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</si>
  <si>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</si>
  <si>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</si>
  <si>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</si>
  <si>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</si>
  <si>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</si>
  <si>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</si>
  <si>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</si>
  <si>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</si>
  <si>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</si>
  <si>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</si>
  <si>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</si>
  <si>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</si>
  <si>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</si>
  <si>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</si>
  <si>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</si>
  <si>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</si>
  <si>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</si>
  <si>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</si>
  <si>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</si>
  <si>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</si>
  <si>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</si>
  <si>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</si>
  <si>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</si>
  <si>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</si>
  <si>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</si>
  <si>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</si>
  <si>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</si>
  <si>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</si>
  <si>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</si>
  <si>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</si>
  <si>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</si>
  <si>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</si>
  <si>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</si>
  <si>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</si>
  <si>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</si>
  <si>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</si>
  <si>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</si>
  <si>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</si>
  <si>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</si>
  <si>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</si>
  <si>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</si>
  <si>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</si>
  <si>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</si>
  <si>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</si>
  <si>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</si>
  <si>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</si>
  <si>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</si>
  <si>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</si>
  <si>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</si>
  <si>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</si>
  <si>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</si>
  <si>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</si>
  <si>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</si>
  <si>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</si>
  <si>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</si>
  <si>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</si>
  <si>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</si>
  <si>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</si>
  <si>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</si>
  <si>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</si>
  <si>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</si>
  <si>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</si>
  <si>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</si>
  <si>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</si>
  <si>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</si>
  <si>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</si>
  <si>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</si>
  <si>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</si>
  <si>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</si>
  <si>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</si>
  <si>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</si>
  <si>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</si>
  <si>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</si>
  <si>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</si>
  <si>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</si>
  <si>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</si>
  <si>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</si>
  <si>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</si>
  <si>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</si>
  <si>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</si>
  <si>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</si>
  <si>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</si>
  <si>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</si>
  <si>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</si>
  <si>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</si>
  <si>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</si>
  <si>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</si>
  <si>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</si>
  <si>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</si>
  <si>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</si>
  <si>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</si>
  <si>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</si>
  <si>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</si>
  <si>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</si>
  <si>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</si>
  <si>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</si>
  <si>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</si>
  <si>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</si>
  <si>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</si>
  <si>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</si>
  <si>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</si>
  <si>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</si>
  <si>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</si>
  <si>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</si>
  <si>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</si>
  <si>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</si>
  <si>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</si>
  <si>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</si>
  <si>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</si>
  <si>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</si>
  <si>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</si>
  <si>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</si>
  <si>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</si>
  <si>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</si>
  <si>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</si>
  <si>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</si>
  <si>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</si>
  <si>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</si>
  <si>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</si>
  <si>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</si>
  <si>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</si>
  <si>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</si>
  <si>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</si>
  <si>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</si>
  <si>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</si>
  <si>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</si>
  <si>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</si>
  <si>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</si>
  <si>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</si>
  <si>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</si>
  <si>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</si>
  <si>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</si>
  <si>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</si>
  <si>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</si>
  <si>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</si>
  <si>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</si>
  <si>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</si>
  <si>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</si>
  <si>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</si>
  <si>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</si>
  <si>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</si>
  <si>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</si>
  <si>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</si>
  <si>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</si>
  <si>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</si>
  <si>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</si>
  <si>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</si>
  <si>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</si>
  <si>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</si>
  <si>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</si>
  <si>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</si>
  <si>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</si>
  <si>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</si>
  <si>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</si>
  <si>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</si>
  <si>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</si>
  <si>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</si>
  <si>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</si>
  <si>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</si>
  <si>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</si>
  <si>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</si>
  <si>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</si>
  <si>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</si>
  <si>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</si>
  <si>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</si>
  <si>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</si>
  <si>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</si>
  <si>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</si>
  <si>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</si>
  <si>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</si>
  <si>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</si>
  <si>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</si>
  <si>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</si>
  <si>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</si>
  <si>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</si>
  <si>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</si>
  <si>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</si>
  <si>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</si>
  <si>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</si>
  <si>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</si>
  <si>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</si>
  <si>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</si>
  <si>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</si>
  <si>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</si>
  <si>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</si>
  <si>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</si>
  <si>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</si>
  <si>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</si>
  <si>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</si>
  <si>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</si>
  <si>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</si>
  <si>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</si>
  <si>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</si>
  <si>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</si>
  <si>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</si>
  <si>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</si>
  <si>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</si>
  <si>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</si>
  <si>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</si>
  <si>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</si>
  <si>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</si>
  <si>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</si>
  <si>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</si>
  <si>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</si>
  <si>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</si>
  <si>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</si>
  <si>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</si>
  <si>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</si>
  <si>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</si>
  <si>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</si>
  <si>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</si>
  <si>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</si>
  <si>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</si>
  <si>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</si>
  <si>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</si>
  <si>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</si>
  <si>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</si>
  <si>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</si>
  <si>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</si>
  <si>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</si>
  <si>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</si>
  <si>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</si>
  <si>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</si>
  <si>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</si>
  <si>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</si>
  <si>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</si>
  <si>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</si>
  <si>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</si>
  <si>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</si>
  <si>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</si>
  <si>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</si>
  <si>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</si>
  <si>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</si>
  <si>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</si>
  <si>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</si>
  <si>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</si>
  <si>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</si>
  <si>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</si>
  <si>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</si>
  <si>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</si>
  <si>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</si>
  <si>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</si>
  <si>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</si>
  <si>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</si>
  <si>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</si>
  <si>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</si>
  <si>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</si>
  <si>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</si>
  <si>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</si>
  <si>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</si>
  <si>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</si>
  <si>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</si>
  <si>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</si>
  <si>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</si>
  <si>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</si>
  <si>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</si>
  <si>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</si>
  <si>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</si>
  <si>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</si>
  <si>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</si>
  <si>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</si>
  <si>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</si>
  <si>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</si>
  <si>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</si>
  <si>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</si>
  <si>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</si>
  <si>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</si>
  <si>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</si>
  <si>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</si>
  <si>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</si>
  <si>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</si>
  <si>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</si>
  <si>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</si>
  <si>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</si>
  <si>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</si>
  <si>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</si>
  <si>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</si>
  <si>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</si>
  <si>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</si>
  <si>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</si>
  <si>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</si>
  <si>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</si>
  <si>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</si>
  <si>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</si>
  <si>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</si>
  <si>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</si>
  <si>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</si>
  <si>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</si>
  <si>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</si>
  <si>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</si>
  <si>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</si>
  <si>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</si>
  <si>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</si>
  <si>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</si>
  <si>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</si>
  <si>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</si>
  <si>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</si>
  <si>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</si>
  <si>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</si>
  <si>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</si>
  <si>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</si>
  <si>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</si>
  <si>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</si>
  <si>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</si>
  <si>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</si>
  <si>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</si>
  <si>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</si>
  <si>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</si>
  <si>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</si>
  <si>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</si>
  <si>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</si>
  <si>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</si>
  <si>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</si>
  <si>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</si>
  <si>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</si>
  <si>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</si>
  <si>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</si>
  <si>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</si>
  <si>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</si>
  <si>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</si>
  <si>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</si>
  <si>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</si>
  <si>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</si>
  <si>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</si>
  <si>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</si>
  <si>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</si>
  <si>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</si>
  <si>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</si>
  <si>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</si>
  <si>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</si>
  <si>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</si>
  <si>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</si>
  <si>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</si>
  <si>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</si>
  <si>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</si>
  <si>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</si>
  <si>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</si>
  <si>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</si>
  <si>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</si>
  <si>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</si>
  <si>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</si>
  <si>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</si>
  <si>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</si>
  <si>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</si>
  <si>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</si>
  <si>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</si>
  <si>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</si>
  <si>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</si>
  <si>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</si>
  <si>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</si>
  <si>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</si>
  <si>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</si>
  <si>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</si>
  <si>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</si>
  <si>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</si>
  <si>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</si>
  <si>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</si>
  <si>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</si>
  <si>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</si>
  <si>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</si>
  <si>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</si>
  <si>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</si>
  <si>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</si>
  <si>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</si>
  <si>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</si>
  <si>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</si>
  <si>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</si>
  <si>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</si>
  <si>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</si>
  <si>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</si>
  <si>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</si>
  <si>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</si>
  <si>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</si>
  <si>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</si>
  <si>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</si>
  <si>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</si>
  <si>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</si>
  <si>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</si>
  <si>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</si>
  <si>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</si>
  <si>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</si>
  <si>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</si>
  <si>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</si>
  <si>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</si>
  <si>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</si>
  <si>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</si>
  <si>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</si>
  <si>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</si>
  <si>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</si>
  <si>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</si>
  <si>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</si>
  <si>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</si>
  <si>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</si>
  <si>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</si>
  <si>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</si>
  <si>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</si>
  <si>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</si>
  <si>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</si>
  <si>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</si>
  <si>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</si>
  <si>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</si>
  <si>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</si>
  <si>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</si>
  <si>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</si>
  <si>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</si>
  <si>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</si>
  <si>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</si>
  <si>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</si>
  <si>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</si>
  <si>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</si>
  <si>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</si>
  <si>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</si>
  <si>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</si>
  <si>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</si>
  <si>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</si>
  <si>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</si>
  <si>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</si>
  <si>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</si>
  <si>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</si>
  <si>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</si>
  <si>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</si>
  <si>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</si>
  <si>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</si>
  <si>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</si>
  <si>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</si>
  <si>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</si>
  <si>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</si>
  <si>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</si>
  <si>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</si>
  <si>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</si>
  <si>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</si>
  <si>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</si>
  <si>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</si>
  <si>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</si>
  <si>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</si>
  <si>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</si>
  <si>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</si>
  <si>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</si>
  <si>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</si>
  <si>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</si>
  <si>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</si>
  <si>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</si>
  <si>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</si>
  <si>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</si>
  <si>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</si>
  <si>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</si>
  <si>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</si>
  <si>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</si>
  <si>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</si>
  <si>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</si>
  <si>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</si>
  <si>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</si>
  <si>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</si>
  <si>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</si>
  <si>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</si>
  <si>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</si>
  <si>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</si>
  <si>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</si>
  <si>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</si>
  <si>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</si>
  <si>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</si>
  <si>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</si>
  <si>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</si>
  <si>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</si>
  <si>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</si>
  <si>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</si>
  <si>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</si>
  <si>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</si>
  <si>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</si>
  <si>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</si>
  <si>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</si>
  <si>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</si>
  <si>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</si>
  <si>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</si>
  <si>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</si>
  <si>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</si>
  <si>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</si>
  <si>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</si>
  <si>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</si>
  <si>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</si>
  <si>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</si>
  <si>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</si>
  <si>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</si>
  <si>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</si>
  <si>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</si>
  <si>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</si>
  <si>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</si>
  <si>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</si>
  <si>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</si>
  <si>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</si>
  <si>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</si>
  <si>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</si>
  <si>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</si>
  <si>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</si>
  <si>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</si>
  <si>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</si>
  <si>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</si>
  <si>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</si>
  <si>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</si>
  <si>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</si>
  <si>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</si>
  <si>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</si>
  <si>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</si>
  <si>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</si>
  <si>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</si>
  <si>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</si>
  <si>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</si>
  <si>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</si>
  <si>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</si>
  <si>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</si>
  <si>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</si>
  <si>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</si>
  <si>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</si>
  <si>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</si>
  <si>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</si>
  <si>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</si>
  <si>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</si>
  <si>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</si>
  <si>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</si>
  <si>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</si>
  <si>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</si>
  <si>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</si>
  <si>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</si>
  <si>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</si>
  <si>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</si>
  <si>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</si>
  <si>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</si>
  <si>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</si>
  <si>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</si>
  <si>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</si>
  <si>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</si>
  <si>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</si>
  <si>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</si>
  <si>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</si>
  <si>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</si>
  <si>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</si>
  <si>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</si>
  <si>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</si>
  <si>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</si>
  <si>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</si>
  <si>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</si>
  <si>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</si>
  <si>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</si>
  <si>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</si>
  <si>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</si>
  <si>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</si>
  <si>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</si>
  <si>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</si>
  <si>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</si>
  <si>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</si>
  <si>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</si>
  <si>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</si>
  <si>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</si>
  <si>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</si>
  <si>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</si>
  <si>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</si>
  <si>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</si>
  <si>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</si>
  <si>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</si>
  <si>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</si>
  <si>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</si>
  <si>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</si>
  <si>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</si>
  <si>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</si>
  <si>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</si>
  <si>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</si>
  <si>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</si>
  <si>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</si>
  <si>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</si>
  <si>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</si>
  <si>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</si>
  <si>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</si>
  <si>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</si>
  <si>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</si>
  <si>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</si>
  <si>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</si>
  <si>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</si>
  <si>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</si>
  <si>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</si>
  <si>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</si>
  <si>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</si>
  <si>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</si>
  <si>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</si>
  <si>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</si>
  <si>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</si>
  <si>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</si>
  <si>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</si>
  <si>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</si>
  <si>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</si>
  <si>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</si>
  <si>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</si>
  <si>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</si>
  <si>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</si>
  <si>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</si>
  <si>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</si>
  <si>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</si>
  <si>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</si>
  <si>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</si>
  <si>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</si>
  <si>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</si>
  <si>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</si>
  <si>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</si>
  <si>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</si>
  <si>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</si>
  <si>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</si>
  <si>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</si>
  <si>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</si>
  <si>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</si>
  <si>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</si>
  <si>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</si>
  <si>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</si>
  <si>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</si>
  <si>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</si>
  <si>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</si>
  <si>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</si>
  <si>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</si>
  <si>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</si>
  <si>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</si>
  <si>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</si>
  <si>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</si>
  <si>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</si>
  <si>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</si>
  <si>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</si>
  <si>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</si>
  <si>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</si>
  <si>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</si>
  <si>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</si>
  <si>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</si>
  <si>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</si>
  <si>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</si>
  <si>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</si>
  <si>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</si>
  <si>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</si>
  <si>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</si>
  <si>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</si>
  <si>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</si>
  <si>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</si>
  <si>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</si>
  <si>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</si>
  <si>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</si>
  <si>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</si>
  <si>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</si>
  <si>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</si>
  <si>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</si>
  <si>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</si>
  <si>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</si>
  <si>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</si>
  <si>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</si>
  <si>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</si>
  <si>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</si>
  <si>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</si>
  <si>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</si>
  <si>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</si>
  <si>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</si>
  <si>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</si>
  <si>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</si>
  <si>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</si>
  <si>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</si>
  <si>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</si>
  <si>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</si>
  <si>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</si>
  <si>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</si>
  <si>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</si>
  <si>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</si>
  <si>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</si>
  <si>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</si>
  <si>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</si>
  <si>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</si>
  <si>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</si>
  <si>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</si>
  <si>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</si>
  <si>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</si>
  <si>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</si>
  <si>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</si>
  <si>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</si>
  <si>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</si>
  <si>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</si>
  <si>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</si>
  <si>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</si>
  <si>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</si>
  <si>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</si>
  <si>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</si>
  <si>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</si>
  <si>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</si>
  <si>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</si>
  <si>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</si>
  <si>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</si>
  <si>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</si>
  <si>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</si>
  <si>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</si>
  <si>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</si>
  <si>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</si>
  <si>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</si>
  <si>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</si>
  <si>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</si>
  <si>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</si>
  <si>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</si>
  <si>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</si>
  <si>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</si>
  <si>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</si>
  <si>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</si>
  <si>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</si>
  <si>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</si>
  <si>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</si>
  <si>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</si>
  <si>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</si>
  <si>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</si>
  <si>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</si>
  <si>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</si>
  <si>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</si>
  <si>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</si>
  <si>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</si>
  <si>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</si>
  <si>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</si>
  <si>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</si>
  <si>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</si>
  <si>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</si>
  <si>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</si>
  <si>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</si>
  <si>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</si>
  <si>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</si>
  <si>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</si>
  <si>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</si>
  <si>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</si>
  <si>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</si>
  <si>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</si>
  <si>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</si>
  <si>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</si>
  <si>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</si>
  <si>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</si>
  <si>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</si>
  <si>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</si>
  <si>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</si>
  <si>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</si>
  <si>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</si>
  <si>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</si>
  <si>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</si>
  <si>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</si>
  <si>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</si>
  <si>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</si>
  <si>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</si>
  <si>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</si>
  <si>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</si>
  <si>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</si>
  <si>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</si>
  <si>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</si>
  <si>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</si>
  <si>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</si>
  <si>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</si>
  <si>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</si>
  <si>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</si>
  <si>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</si>
  <si>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</si>
  <si>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</si>
  <si>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</si>
  <si>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</si>
  <si>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</si>
  <si>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</si>
  <si>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</si>
  <si>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</si>
  <si>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</si>
  <si>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</si>
  <si>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</si>
  <si>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</si>
  <si>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</si>
  <si>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</si>
  <si>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</si>
  <si>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</si>
  <si>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</si>
  <si>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</si>
  <si>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</si>
  <si>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</si>
  <si>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</si>
  <si>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</si>
  <si>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</si>
  <si>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</si>
  <si>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</si>
  <si>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</si>
  <si>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</si>
  <si>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</si>
  <si>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</si>
  <si>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</si>
  <si>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</si>
  <si>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</si>
  <si>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</si>
  <si>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</si>
  <si>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</si>
  <si>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</si>
  <si>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</si>
  <si>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</si>
  <si>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</si>
  <si>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</si>
  <si>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</si>
  <si>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</si>
  <si>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</si>
  <si>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</si>
  <si>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</si>
  <si>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</si>
  <si>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</si>
  <si>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</si>
  <si>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</si>
  <si>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</si>
  <si>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</si>
  <si>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</si>
  <si>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</si>
  <si>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</si>
  <si>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</si>
  <si>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</si>
  <si>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</si>
  <si>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</si>
  <si>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</si>
  <si>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</si>
  <si>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</si>
  <si>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</si>
  <si>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</si>
  <si>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</si>
  <si>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</si>
  <si>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</si>
  <si>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</si>
  <si>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</si>
  <si>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</si>
  <si>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</si>
  <si>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</si>
  <si>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</si>
  <si>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</si>
  <si>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</si>
  <si>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</si>
  <si>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</si>
  <si>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</si>
  <si>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</si>
  <si>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</si>
  <si>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</si>
  <si>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</si>
  <si>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</si>
  <si>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</si>
  <si>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</si>
  <si>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</si>
  <si>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</si>
  <si>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</si>
  <si>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</si>
  <si>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</si>
  <si>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</si>
  <si>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</si>
  <si>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</si>
  <si>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</si>
  <si>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</si>
  <si>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</si>
  <si>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</si>
  <si>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</si>
  <si>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</si>
  <si>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</si>
  <si>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</si>
  <si>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</si>
  <si>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</si>
  <si>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</si>
  <si>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</si>
  <si>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</si>
  <si>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</si>
  <si>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</si>
  <si>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</si>
  <si>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</si>
  <si>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</si>
  <si>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</si>
  <si>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</si>
  <si>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</si>
  <si>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</si>
  <si>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</si>
  <si>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</si>
  <si>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</si>
  <si>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</si>
  <si>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</si>
  <si>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</si>
  <si>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</si>
  <si>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</si>
  <si>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</si>
  <si>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</si>
  <si>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</si>
  <si>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</si>
  <si>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</si>
  <si>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</si>
  <si>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</si>
  <si>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</si>
  <si>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</si>
  <si>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</si>
  <si>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</si>
  <si>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</si>
  <si>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</si>
  <si>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</si>
  <si>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</si>
  <si>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</si>
  <si>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</si>
  <si>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</si>
  <si>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</si>
  <si>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</si>
  <si>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</si>
  <si>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</si>
  <si>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</si>
  <si>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</si>
  <si>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</si>
  <si>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</si>
  <si>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</si>
  <si>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</si>
  <si>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</si>
  <si>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</si>
  <si>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</si>
  <si>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</si>
  <si>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</si>
  <si>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</si>
  <si>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</si>
  <si>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</si>
  <si>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</si>
  <si>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</si>
  <si>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</si>
  <si>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</si>
  <si>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</si>
  <si>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</si>
  <si>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</si>
  <si>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</si>
  <si>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</si>
  <si>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</si>
  <si>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</si>
  <si>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</si>
  <si>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</si>
  <si>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</si>
  <si>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</si>
  <si>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</si>
  <si>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</si>
  <si>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</si>
  <si>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</si>
  <si>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</si>
  <si>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</si>
  <si>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</si>
  <si>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</si>
  <si>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</si>
  <si>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</si>
  <si>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</si>
  <si>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</si>
  <si>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</si>
  <si>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</si>
  <si>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</si>
  <si>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</si>
  <si>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</si>
  <si>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</si>
  <si>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</si>
  <si>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</si>
  <si>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</si>
  <si>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</si>
  <si>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</si>
  <si>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</si>
  <si>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</si>
  <si>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</si>
  <si>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</si>
  <si>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</si>
  <si>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</si>
  <si>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</si>
  <si>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</si>
  <si>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</si>
  <si>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</si>
  <si>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</si>
  <si>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</si>
  <si>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</si>
  <si>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</si>
  <si>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</si>
  <si>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</si>
  <si>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</si>
  <si>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</si>
  <si>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</si>
  <si>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</si>
  <si>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</si>
  <si>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</si>
  <si>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</si>
  <si>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</si>
  <si>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</si>
  <si>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</si>
  <si>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</si>
  <si>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</si>
  <si>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</si>
  <si>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</si>
  <si>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</si>
  <si>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</si>
  <si>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</si>
  <si>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</si>
  <si>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</si>
  <si>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</si>
  <si>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</si>
  <si>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</si>
  <si>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</si>
  <si>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</si>
  <si>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</si>
  <si>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</si>
  <si>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</si>
  <si>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</si>
  <si>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</si>
  <si>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</si>
  <si>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</si>
  <si>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</si>
  <si>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</si>
  <si>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</si>
  <si>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</si>
  <si>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</si>
  <si>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</si>
  <si>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</si>
  <si>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</si>
  <si>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</si>
  <si>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</si>
  <si>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</si>
  <si>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</si>
  <si>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</si>
  <si>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</si>
  <si>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</si>
  <si>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</si>
  <si>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</si>
  <si>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</si>
  <si>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</si>
  <si>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</si>
  <si>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</si>
  <si>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</si>
  <si>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</si>
  <si>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</si>
  <si>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</si>
  <si>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</si>
  <si>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</si>
  <si>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</si>
  <si>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</si>
  <si>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</si>
  <si>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</si>
  <si>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</si>
  <si>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</si>
  <si>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</si>
  <si>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</si>
  <si>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</si>
  <si>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</si>
  <si>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</si>
  <si>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</si>
  <si>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</si>
  <si>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</si>
  <si>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</si>
  <si>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</si>
  <si>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</si>
  <si>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</si>
  <si>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</si>
  <si>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</si>
  <si>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</si>
  <si>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</si>
  <si>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</si>
  <si>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</si>
  <si>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</si>
  <si>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</si>
  <si>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</si>
  <si>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</si>
  <si>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</si>
  <si>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</si>
  <si>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</si>
  <si>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</si>
  <si>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</si>
  <si>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</si>
  <si>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</si>
  <si>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</si>
  <si>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</si>
  <si>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</si>
  <si>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</si>
  <si>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</si>
  <si>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</si>
  <si>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</si>
  <si>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</si>
  <si>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</si>
  <si>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</si>
  <si>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</si>
  <si>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</si>
  <si>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</si>
  <si>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</si>
  <si>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</si>
  <si>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</si>
  <si>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</si>
  <si>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</si>
  <si>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</si>
  <si>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</si>
  <si>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</si>
  <si>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</si>
  <si>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</si>
  <si>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</si>
  <si>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</si>
  <si>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</si>
  <si>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</si>
  <si>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</si>
  <si>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</si>
  <si>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</si>
  <si>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</si>
  <si>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</si>
  <si>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</si>
  <si>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</si>
  <si>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</si>
  <si>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</si>
  <si>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</si>
  <si>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</si>
  <si>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</si>
  <si>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</si>
  <si>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</si>
  <si>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</si>
  <si>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</si>
  <si>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</si>
  <si>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</si>
  <si>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</si>
  <si>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</si>
  <si>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</si>
  <si>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</si>
  <si>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</si>
  <si>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</si>
  <si>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</si>
  <si>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</si>
  <si>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</si>
  <si>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</si>
  <si>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</si>
  <si>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</si>
  <si>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</si>
  <si>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</si>
  <si>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</si>
  <si>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</si>
  <si>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</si>
  <si>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</si>
  <si>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</si>
  <si>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</si>
  <si>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</si>
  <si>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</si>
  <si>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</si>
  <si>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</si>
  <si>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</si>
  <si>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</si>
  <si>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</si>
  <si>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</si>
  <si>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</si>
  <si>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</si>
  <si>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</si>
  <si>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</si>
  <si>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</si>
  <si>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</si>
  <si>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</si>
  <si>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</si>
  <si>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</si>
  <si>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</si>
  <si>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</si>
  <si>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</si>
  <si>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</si>
  <si>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</si>
  <si>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</si>
  <si>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</si>
  <si>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</si>
  <si>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</si>
  <si>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</si>
  <si>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</si>
  <si>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</si>
  <si>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</si>
  <si>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</si>
  <si>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</si>
  <si>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</si>
  <si>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</si>
  <si>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</si>
  <si>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</si>
  <si>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</si>
  <si>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</si>
  <si>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</si>
  <si>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</si>
  <si>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</si>
  <si>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</si>
  <si>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</si>
  <si>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</si>
  <si>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</si>
  <si>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</si>
  <si>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</si>
  <si>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</si>
  <si>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</si>
  <si>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</si>
  <si>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</si>
  <si>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</si>
  <si>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</si>
  <si>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</si>
  <si>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</si>
  <si>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</si>
  <si>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</si>
  <si>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</si>
  <si>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</si>
  <si>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</si>
  <si>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</si>
  <si>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</si>
  <si>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</si>
  <si>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</si>
  <si>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</si>
  <si>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</si>
  <si>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</si>
  <si>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</si>
  <si>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</si>
  <si>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</si>
  <si>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</si>
  <si>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</si>
  <si>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</si>
  <si>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</si>
  <si>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</si>
  <si>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</si>
  <si>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</si>
  <si>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</si>
  <si>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</si>
  <si>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</si>
  <si>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</si>
  <si>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</si>
  <si>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</si>
  <si>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</si>
  <si>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</si>
  <si>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</si>
  <si>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</si>
  <si>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</si>
  <si>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</si>
  <si>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</si>
  <si>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</si>
  <si>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</si>
  <si>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</si>
  <si>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</si>
  <si>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</si>
  <si>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</si>
  <si>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</si>
  <si>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</si>
  <si>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</si>
  <si>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</si>
  <si>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</si>
  <si>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</si>
  <si>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</si>
  <si>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</si>
  <si>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</si>
  <si>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</si>
  <si>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</si>
  <si>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</si>
  <si>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</si>
  <si>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</si>
  <si>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</si>
  <si>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</si>
  <si>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</si>
  <si>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</si>
  <si>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</si>
  <si>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</si>
  <si>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</si>
  <si>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</si>
  <si>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</si>
  <si>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</si>
  <si>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</si>
  <si>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</si>
  <si>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</si>
  <si>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</si>
  <si>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</si>
  <si>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</si>
  <si>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</si>
  <si>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</si>
  <si>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</si>
  <si>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</si>
  <si>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</si>
  <si>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</si>
  <si>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</si>
  <si>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</si>
  <si>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</si>
  <si>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</si>
  <si>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</si>
  <si>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</si>
  <si>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</si>
  <si>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</si>
  <si>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</si>
  <si>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</si>
  <si>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</si>
  <si>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</si>
  <si>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</si>
  <si>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</si>
  <si>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</si>
  <si>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</si>
  <si>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</si>
  <si>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</si>
  <si>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</si>
  <si>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</si>
  <si>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</si>
  <si>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</si>
  <si>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</si>
  <si>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</si>
  <si>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</si>
  <si>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</si>
  <si>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</si>
  <si>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</si>
  <si>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</si>
  <si>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</si>
  <si>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</si>
  <si>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</si>
  <si>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</si>
  <si>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</si>
  <si>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</si>
  <si>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</si>
  <si>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</si>
  <si>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</si>
  <si>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</si>
  <si>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</si>
  <si>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</si>
  <si>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</si>
  <si>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</si>
  <si>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</si>
  <si>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</si>
  <si>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</si>
  <si>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</si>
  <si>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</si>
  <si>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</si>
  <si>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</si>
  <si>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</si>
  <si>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</si>
  <si>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</si>
  <si>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</si>
  <si>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</si>
  <si>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</si>
  <si>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</si>
  <si>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</si>
  <si>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</si>
  <si>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</si>
  <si>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</si>
  <si>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</si>
  <si>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</si>
  <si>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</si>
  <si>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</si>
  <si>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</si>
  <si>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</si>
  <si>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</si>
  <si>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</si>
  <si>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</si>
  <si>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</si>
  <si>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</si>
  <si>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</si>
  <si>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</si>
  <si>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</si>
  <si>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</si>
  <si>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</si>
  <si>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</si>
  <si>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</si>
  <si>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</si>
  <si>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</si>
  <si>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</si>
  <si>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</si>
  <si>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</si>
  <si>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</si>
  <si>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</si>
  <si>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</si>
  <si>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</si>
  <si>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</si>
  <si>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</si>
  <si>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</si>
  <si>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</si>
  <si>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</si>
  <si>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</si>
  <si>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</si>
  <si>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</si>
  <si>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</si>
  <si>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</si>
  <si>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</si>
  <si>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</si>
  <si>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</si>
  <si>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</si>
  <si>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</si>
  <si>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</si>
  <si>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</si>
  <si>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</si>
  <si>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</si>
  <si>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</si>
  <si>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</si>
  <si>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</si>
  <si>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</si>
  <si>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</si>
  <si>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</si>
  <si>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</si>
  <si>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</si>
  <si>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</si>
  <si>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</si>
  <si>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</si>
  <si>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</si>
  <si>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</si>
  <si>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</si>
  <si>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</si>
  <si>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</si>
  <si>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</si>
  <si>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</si>
  <si>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</si>
  <si>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</si>
  <si>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</si>
  <si>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</si>
  <si>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</si>
  <si>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</si>
  <si>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</si>
  <si>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</si>
  <si>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</si>
  <si>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</si>
  <si>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</si>
  <si>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</si>
  <si>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</si>
  <si>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</si>
  <si>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</si>
  <si>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</si>
  <si>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</si>
  <si>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</si>
  <si>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</si>
  <si>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</si>
  <si>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</si>
  <si>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</si>
  <si>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</si>
  <si>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</si>
  <si>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</si>
  <si>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</si>
  <si>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</si>
  <si>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</si>
  <si>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</si>
  <si>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</si>
  <si>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</si>
  <si>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</si>
  <si>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</si>
  <si>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</si>
  <si>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</si>
  <si>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</si>
  <si>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</si>
  <si>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</si>
  <si>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</si>
  <si>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</si>
  <si>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</si>
  <si>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</si>
  <si>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</si>
  <si>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</si>
  <si>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</si>
  <si>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</si>
  <si>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</si>
  <si>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</si>
  <si>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</si>
  <si>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</si>
  <si>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</si>
  <si>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</si>
  <si>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</si>
  <si>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</si>
  <si>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</si>
  <si>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</si>
  <si>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</si>
  <si>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</si>
  <si>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</si>
  <si>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</si>
  <si>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</si>
  <si>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</si>
  <si>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</si>
  <si>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</si>
  <si>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</si>
  <si>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</si>
  <si>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</si>
  <si>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</si>
  <si>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</si>
  <si>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</si>
  <si>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</si>
  <si>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</si>
  <si>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</si>
  <si>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</si>
  <si>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</si>
  <si>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</si>
  <si>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</si>
  <si>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</si>
  <si>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</si>
  <si>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</si>
  <si>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</si>
  <si>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</si>
  <si>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</si>
  <si>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</si>
  <si>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</si>
  <si>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</si>
  <si>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</si>
  <si>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</si>
  <si>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</si>
  <si>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</si>
  <si>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</si>
  <si>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</si>
  <si>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</si>
  <si>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</si>
  <si>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</si>
  <si>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</si>
  <si>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</si>
  <si>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</si>
  <si>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</si>
  <si>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</si>
  <si>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</si>
  <si>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</si>
  <si>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</si>
  <si>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</si>
  <si>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</si>
  <si>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</si>
  <si>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</si>
  <si>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</si>
  <si>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</si>
  <si>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</si>
  <si>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</si>
  <si>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</si>
  <si>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</si>
  <si>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</si>
  <si>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</si>
  <si>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</si>
  <si>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</si>
  <si>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</si>
  <si>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</si>
  <si>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</si>
  <si>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</si>
  <si>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</si>
  <si>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</si>
  <si>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</si>
  <si>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</si>
  <si>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</si>
  <si>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</si>
  <si>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</si>
  <si>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</si>
  <si>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</si>
  <si>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</si>
  <si>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</si>
  <si>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</si>
  <si>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</si>
  <si>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</si>
  <si>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</si>
  <si>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</si>
  <si>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</si>
  <si>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</si>
  <si>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</si>
  <si>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</si>
  <si>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</si>
  <si>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</si>
  <si>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</si>
  <si>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</si>
  <si>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</si>
  <si>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</si>
  <si>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</si>
  <si>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</si>
  <si>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</si>
  <si>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</si>
  <si>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</si>
  <si>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</si>
  <si>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</si>
  <si>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</si>
  <si>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</si>
  <si>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</si>
  <si>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</si>
  <si>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</si>
  <si>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</si>
  <si>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</si>
  <si>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</si>
  <si>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</si>
  <si>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</si>
  <si>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</si>
  <si>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</si>
  <si>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</si>
  <si>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</si>
  <si>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</si>
  <si>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</si>
  <si>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</si>
  <si>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</si>
  <si>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</si>
  <si>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</si>
  <si>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</si>
  <si>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</si>
  <si>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</si>
  <si>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</si>
  <si>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</si>
  <si>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</si>
  <si>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</si>
  <si>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</si>
  <si>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</si>
  <si>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</si>
  <si>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</si>
  <si>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</si>
  <si>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</si>
  <si>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</si>
  <si>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</si>
  <si>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</si>
  <si>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</si>
  <si>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</si>
  <si>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</si>
  <si>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</si>
  <si>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</si>
  <si>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</si>
  <si>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</si>
  <si>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</si>
  <si>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</si>
  <si>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</si>
  <si>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</si>
  <si>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</si>
  <si>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</si>
  <si>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</si>
  <si>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</si>
  <si>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</si>
  <si>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</si>
  <si>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</si>
  <si>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</si>
  <si>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</si>
  <si>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</si>
  <si>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</si>
  <si>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</si>
  <si>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</si>
  <si>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</si>
  <si>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</si>
  <si>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</si>
  <si>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</si>
  <si>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</si>
  <si>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</si>
  <si>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</si>
  <si>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</si>
  <si>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</si>
  <si>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</si>
  <si>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</si>
  <si>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</si>
  <si>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</si>
  <si>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</si>
  <si>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</si>
  <si>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</si>
  <si>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</si>
  <si>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</si>
  <si>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</si>
  <si>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</si>
  <si>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</si>
  <si>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</si>
  <si>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</si>
  <si>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</si>
  <si>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</si>
  <si>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</si>
  <si>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</si>
  <si>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</si>
  <si>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</si>
  <si>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</si>
  <si>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</si>
  <si>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</si>
  <si>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</si>
  <si>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</si>
  <si>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</si>
  <si>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</si>
  <si>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</si>
  <si>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</si>
  <si>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</si>
  <si>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</si>
  <si>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</si>
  <si>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</si>
  <si>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</si>
  <si>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</si>
  <si>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</si>
  <si>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</si>
  <si>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</si>
  <si>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</si>
  <si>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</si>
  <si>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</si>
  <si>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</si>
  <si>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</si>
  <si>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</si>
  <si>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</si>
  <si>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</si>
  <si>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</si>
  <si>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</si>
  <si>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</si>
  <si>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</si>
  <si>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</si>
  <si>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</si>
  <si>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</si>
  <si>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</si>
  <si>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</si>
  <si>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</si>
  <si>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</si>
  <si>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</si>
  <si>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</si>
  <si>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</si>
  <si>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</si>
  <si>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</si>
  <si>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</si>
  <si>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</si>
  <si>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</si>
  <si>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</si>
  <si>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</si>
  <si>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</si>
  <si>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</si>
  <si>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</si>
  <si>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</si>
  <si>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</si>
  <si>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</si>
  <si>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</si>
  <si>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</si>
  <si>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</si>
  <si>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</si>
  <si>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</si>
  <si>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</si>
  <si>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</si>
  <si>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</si>
  <si>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</si>
  <si>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</si>
  <si>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</si>
  <si>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</si>
  <si>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</si>
  <si>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</si>
  <si>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</si>
  <si>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</si>
  <si>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</si>
  <si>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</si>
  <si>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</si>
  <si>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</si>
  <si>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</si>
  <si>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</si>
  <si>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</si>
  <si>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</si>
  <si>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</si>
  <si>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</si>
  <si>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</si>
  <si>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</si>
  <si>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</si>
  <si>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</si>
  <si>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</si>
  <si>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</si>
  <si>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</si>
  <si>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</si>
  <si>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</si>
  <si>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</si>
  <si>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</si>
  <si>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</si>
  <si>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</si>
  <si>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</si>
  <si>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</si>
  <si>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</si>
  <si>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</si>
  <si>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</si>
  <si>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</si>
  <si>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</si>
  <si>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</si>
  <si>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</si>
  <si>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</si>
  <si>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</si>
  <si>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</si>
  <si>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</si>
  <si>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</si>
  <si>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</si>
  <si>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</si>
  <si>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</si>
  <si>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</si>
  <si>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</si>
  <si>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</si>
  <si>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</si>
  <si>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</si>
  <si>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</si>
  <si>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</si>
  <si>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</si>
  <si>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</si>
  <si>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</si>
  <si>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</si>
  <si>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</si>
  <si>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</si>
  <si>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</si>
  <si>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</si>
  <si>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</si>
  <si>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</si>
  <si>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</si>
  <si>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</si>
  <si>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</si>
  <si>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</si>
  <si>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</si>
  <si>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</si>
  <si>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</si>
  <si>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</si>
  <si>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</si>
  <si>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</si>
  <si>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</si>
  <si>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</si>
  <si>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</si>
  <si>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</si>
  <si>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</si>
  <si>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</si>
  <si>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</si>
  <si>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</si>
  <si>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</si>
  <si>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</si>
  <si>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</si>
  <si>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</si>
  <si>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</si>
  <si>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</si>
  <si>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</si>
  <si>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</si>
  <si>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</si>
  <si>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</si>
  <si>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</si>
  <si>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</si>
  <si>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</si>
  <si>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</si>
  <si>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</si>
  <si>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</si>
  <si>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</si>
  <si>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</si>
  <si>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</si>
  <si>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</si>
  <si>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</si>
  <si>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</si>
  <si>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</si>
  <si>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</si>
  <si>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</si>
  <si>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</si>
  <si>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</si>
  <si>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</si>
  <si>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</si>
  <si>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</si>
  <si>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</si>
  <si>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</si>
  <si>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</si>
  <si>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</si>
  <si>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</si>
  <si>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</si>
  <si>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</si>
  <si>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</si>
  <si>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</si>
  <si>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</si>
  <si>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</si>
  <si>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</si>
  <si>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</si>
  <si>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</si>
  <si>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</si>
  <si>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</si>
  <si>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</si>
  <si>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</si>
  <si>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</si>
  <si>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</si>
  <si>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</si>
  <si>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</si>
  <si>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</si>
  <si>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</si>
  <si>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</si>
  <si>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</si>
  <si>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</si>
  <si>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</si>
  <si>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</si>
  <si>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</si>
  <si>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</si>
  <si>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</si>
  <si>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</si>
  <si>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</si>
  <si>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</si>
  <si>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</si>
  <si>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</si>
  <si>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</si>
  <si>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</si>
  <si>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</si>
  <si>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</si>
  <si>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</si>
  <si>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</si>
  <si>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</si>
  <si>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</si>
  <si>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</si>
  <si>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</si>
  <si>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</si>
  <si>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</si>
  <si>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</si>
  <si>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</si>
  <si>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</si>
  <si>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</si>
  <si>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</si>
  <si>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</si>
  <si>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</si>
  <si>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</si>
  <si>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</si>
  <si>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</si>
  <si>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</si>
  <si>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</si>
  <si>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</si>
  <si>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</si>
  <si>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</si>
  <si>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</si>
  <si>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</si>
  <si>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</si>
  <si>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</si>
  <si>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</si>
  <si>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</si>
  <si>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</si>
  <si>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</si>
  <si>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</si>
  <si>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</si>
  <si>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</si>
  <si>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</si>
  <si>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</si>
  <si>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</si>
  <si>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</si>
  <si>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</si>
  <si>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</si>
  <si>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</si>
  <si>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</si>
  <si>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</si>
  <si>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</si>
  <si>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</si>
  <si>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</si>
  <si>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</si>
  <si>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</si>
  <si>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</si>
  <si>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</si>
  <si>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</si>
  <si>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</si>
  <si>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</si>
  <si>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</si>
  <si>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</si>
  <si>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</si>
  <si>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</si>
  <si>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</si>
  <si>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</si>
  <si>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</si>
  <si>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</si>
  <si>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</si>
  <si>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</si>
  <si>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</si>
  <si>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</si>
  <si>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</si>
  <si>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</si>
  <si>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</si>
  <si>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</si>
  <si>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</si>
  <si>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</si>
  <si>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</si>
  <si>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</si>
  <si>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</si>
  <si>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</si>
  <si>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</si>
  <si>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</si>
  <si>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</si>
  <si>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</si>
  <si>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</si>
  <si>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</si>
  <si>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</si>
  <si>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</si>
  <si>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</si>
  <si>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</si>
  <si>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</si>
  <si>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</si>
  <si>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</si>
  <si>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</si>
  <si>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</si>
  <si>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</si>
  <si>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</si>
  <si>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</si>
  <si>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</si>
  <si>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</si>
  <si>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</si>
  <si>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</si>
  <si>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</si>
  <si>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</si>
  <si>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</si>
  <si>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</si>
  <si>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</si>
  <si>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</si>
  <si>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</si>
  <si>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</si>
  <si>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</si>
  <si>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</si>
  <si>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</si>
  <si>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</si>
  <si>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</si>
  <si>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</si>
  <si>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</si>
  <si>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</si>
  <si>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</si>
  <si>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</si>
  <si>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</si>
  <si>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</si>
  <si>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</si>
  <si>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</si>
  <si>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</si>
  <si>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</si>
  <si>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</si>
  <si>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</si>
  <si>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</si>
  <si>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</si>
  <si>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</si>
  <si>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</si>
  <si>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</si>
  <si>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</si>
  <si>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</si>
  <si>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</si>
  <si>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</si>
  <si>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</si>
  <si>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</si>
  <si>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</si>
  <si>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</si>
  <si>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</si>
  <si>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</si>
  <si>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</si>
  <si>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</si>
  <si>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</si>
  <si>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</si>
  <si>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</si>
  <si>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</si>
  <si>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</si>
  <si>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</si>
  <si>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</si>
  <si>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</si>
  <si>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</si>
  <si>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</si>
  <si>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</si>
  <si>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</si>
  <si>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</si>
  <si>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</si>
  <si>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</si>
  <si>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</si>
  <si>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</si>
  <si>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</si>
  <si>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</si>
  <si>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</si>
  <si>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</si>
  <si>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</si>
  <si>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</si>
  <si>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</si>
  <si>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</si>
  <si>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</si>
  <si>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</si>
  <si>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</si>
  <si>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</si>
  <si>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</si>
  <si>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</si>
  <si>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</si>
  <si>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</si>
  <si>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</si>
  <si>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</si>
  <si>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</si>
  <si>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</si>
  <si>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</si>
  <si>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</si>
  <si>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</si>
  <si>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</si>
  <si>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</si>
  <si>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</si>
  <si>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</si>
  <si>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</si>
  <si>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</si>
  <si>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</si>
  <si>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</si>
  <si>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</si>
  <si>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</si>
  <si>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</si>
  <si>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</si>
  <si>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</si>
  <si>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</si>
  <si>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</si>
  <si>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</si>
  <si>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</si>
  <si>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</si>
  <si>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</si>
  <si>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</si>
  <si>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</si>
  <si>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</si>
  <si>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</si>
  <si>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</si>
  <si>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</si>
  <si>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</si>
  <si>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</si>
  <si>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</si>
  <si>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</si>
  <si>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</si>
  <si>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</si>
  <si>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</si>
  <si>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</si>
  <si>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</si>
  <si>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</si>
  <si>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</si>
  <si>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</si>
  <si>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</si>
  <si>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</si>
  <si>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</si>
  <si>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</si>
  <si>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</si>
  <si>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</si>
  <si>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</si>
  <si>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</si>
  <si>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</si>
  <si>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</si>
  <si>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</si>
  <si>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</si>
  <si>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</si>
  <si>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</si>
  <si>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</si>
  <si>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</si>
  <si>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</si>
  <si>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</si>
  <si>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</si>
  <si>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</si>
  <si>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</si>
  <si>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</si>
  <si>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</si>
  <si>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</si>
  <si>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</si>
  <si>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</si>
  <si>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</si>
  <si>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</si>
  <si>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</si>
  <si>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</si>
  <si>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</si>
  <si>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</si>
  <si>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</si>
  <si>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</si>
  <si>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</si>
  <si>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</si>
  <si>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</si>
  <si>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</si>
  <si>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</si>
  <si>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</si>
  <si>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</si>
  <si>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</si>
  <si>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</si>
  <si>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</si>
  <si>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</si>
  <si>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</si>
  <si>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</si>
  <si>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</si>
  <si>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</si>
  <si>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</si>
  <si>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</si>
  <si>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</si>
  <si>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</si>
  <si>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</si>
  <si>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</si>
  <si>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</si>
  <si>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</si>
  <si>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</si>
  <si>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</si>
  <si>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</si>
  <si>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</si>
  <si>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</si>
  <si>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</si>
  <si>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</si>
  <si>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</si>
  <si>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</si>
  <si>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</si>
  <si>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</si>
  <si>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</si>
  <si>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</si>
  <si>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</si>
  <si>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</si>
  <si>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</si>
  <si>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</si>
  <si>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</si>
  <si>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</si>
  <si>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</si>
  <si>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</si>
  <si>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</si>
  <si>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</si>
  <si>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</si>
  <si>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</si>
  <si>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</si>
  <si>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</si>
  <si>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</si>
  <si>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</si>
  <si>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</si>
  <si>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</si>
  <si>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</si>
  <si>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</si>
  <si>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</si>
  <si>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</si>
  <si>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</si>
  <si>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</si>
  <si>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</si>
  <si>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</si>
  <si>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</si>
  <si>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</si>
  <si>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</si>
  <si>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</si>
  <si>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</si>
  <si>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</si>
  <si>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</si>
  <si>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</si>
  <si>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</si>
  <si>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</si>
  <si>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</si>
  <si>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</si>
  <si>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</si>
  <si>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</si>
  <si>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</si>
  <si>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</si>
  <si>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</si>
  <si>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</si>
  <si>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</si>
  <si>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</si>
  <si>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</si>
  <si>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</si>
  <si>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</si>
  <si>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</si>
  <si>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</si>
  <si>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</si>
  <si>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</si>
  <si>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</si>
  <si>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</si>
  <si>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</si>
  <si>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</si>
  <si>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</si>
  <si>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</si>
  <si>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</si>
  <si>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</si>
  <si>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</si>
  <si>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</si>
  <si>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</si>
  <si>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</si>
  <si>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</si>
  <si>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</si>
  <si>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</si>
  <si>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</si>
  <si>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</si>
  <si>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</si>
  <si>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</si>
  <si>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</si>
  <si>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</si>
  <si>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</si>
  <si>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</si>
  <si>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</si>
  <si>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</si>
  <si>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</si>
  <si>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</si>
  <si>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</si>
  <si>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</si>
  <si>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</si>
  <si>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</si>
  <si>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</si>
  <si>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</si>
  <si>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</si>
  <si>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</si>
  <si>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</si>
  <si>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</si>
  <si>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</si>
  <si>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</si>
  <si>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</si>
  <si>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</si>
  <si>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</si>
  <si>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</si>
  <si>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</si>
  <si>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</si>
  <si>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</si>
  <si>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</si>
  <si>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</si>
  <si>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</si>
  <si>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</si>
  <si>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</si>
  <si>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</si>
  <si>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</si>
  <si>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</si>
  <si>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</si>
  <si>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</si>
  <si>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</si>
  <si>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</si>
  <si>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</si>
  <si>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</si>
  <si>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</si>
  <si>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</si>
  <si>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</si>
  <si>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</si>
  <si>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</si>
  <si>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</si>
  <si>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</si>
  <si>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</si>
  <si>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</si>
  <si>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</si>
  <si>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</si>
  <si>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</si>
  <si>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</si>
  <si>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</si>
  <si>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</si>
  <si>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</si>
  <si>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</si>
  <si>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</si>
  <si>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</si>
  <si>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</si>
  <si>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</si>
  <si>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</si>
  <si>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</si>
  <si>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</si>
  <si>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</si>
  <si>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</si>
  <si>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</si>
  <si>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</si>
  <si>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</si>
  <si>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</si>
  <si>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</si>
  <si>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</si>
  <si>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</si>
  <si>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</si>
  <si>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</si>
  <si>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</si>
  <si>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</si>
  <si>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</si>
  <si>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</si>
  <si>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</si>
  <si>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</si>
  <si>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</si>
  <si>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</si>
  <si>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</si>
  <si>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</si>
  <si>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</si>
  <si>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</si>
  <si>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</si>
  <si>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</si>
  <si>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</si>
  <si>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</si>
  <si>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</si>
  <si>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</si>
  <si>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</si>
  <si>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</si>
  <si>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</si>
  <si>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</si>
  <si>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</si>
  <si>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</si>
  <si>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</si>
  <si>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</si>
  <si>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</si>
  <si>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</si>
  <si>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</si>
  <si>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</si>
  <si>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</si>
  <si>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</si>
  <si>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</si>
  <si>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</si>
  <si>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</si>
  <si>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</si>
  <si>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</si>
  <si>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</si>
  <si>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</si>
  <si>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</si>
  <si>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</si>
  <si>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</si>
  <si>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</si>
  <si>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</si>
  <si>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</si>
  <si>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</si>
  <si>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</si>
  <si>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</si>
  <si>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</si>
  <si>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</si>
  <si>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</si>
  <si>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</si>
  <si>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</si>
  <si>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</si>
  <si>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</si>
  <si>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</si>
  <si>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</si>
  <si>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</si>
  <si>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</si>
  <si>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</si>
  <si>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</si>
  <si>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</si>
  <si>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</si>
  <si>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</si>
  <si>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</si>
  <si>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</si>
  <si>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</si>
  <si>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</si>
  <si>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</si>
  <si>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</si>
  <si>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</si>
  <si>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</si>
  <si>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</si>
  <si>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</si>
  <si>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</si>
  <si>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</si>
  <si>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</si>
  <si>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</si>
  <si>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</si>
  <si>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</si>
  <si>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</si>
  <si>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</si>
  <si>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</si>
  <si>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</si>
  <si>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</si>
  <si>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</si>
  <si>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</si>
  <si>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</si>
  <si>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</si>
  <si>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</si>
  <si>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</si>
  <si>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</si>
  <si>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</si>
  <si>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</si>
  <si>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</si>
  <si>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</si>
  <si>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</si>
  <si>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</si>
  <si>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</si>
  <si>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</si>
  <si>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</si>
  <si>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</si>
  <si>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</si>
  <si>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</si>
  <si>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</si>
  <si>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</si>
  <si>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</si>
  <si>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</si>
  <si>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</si>
  <si>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</si>
  <si>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</si>
  <si>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</si>
  <si>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</si>
  <si>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</si>
  <si>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</si>
  <si>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</si>
  <si>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</si>
  <si>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</si>
  <si>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</si>
  <si>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</si>
  <si>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</si>
  <si>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</si>
  <si>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</si>
  <si>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</si>
  <si>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</si>
  <si>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</si>
  <si>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</si>
  <si>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</si>
  <si>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</si>
  <si>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</si>
  <si>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</si>
  <si>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</si>
  <si>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</si>
  <si>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</si>
  <si>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</si>
  <si>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</si>
  <si>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</si>
  <si>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</si>
  <si>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</si>
  <si>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</si>
  <si>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</si>
  <si>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</si>
  <si>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</si>
  <si>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</si>
  <si>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</si>
  <si>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</si>
  <si>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</si>
  <si>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</si>
  <si>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</si>
  <si>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</si>
  <si>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</si>
  <si>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</si>
  <si>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</si>
  <si>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</si>
  <si>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</si>
  <si>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</si>
  <si>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</si>
  <si>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</si>
  <si>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</si>
  <si>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</si>
  <si>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</si>
  <si>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</si>
  <si>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</si>
  <si>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</si>
  <si>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</si>
  <si>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</si>
  <si>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</si>
  <si>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</si>
  <si>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</si>
  <si>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</si>
  <si>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</si>
  <si>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</si>
  <si>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</si>
  <si>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</si>
  <si>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</si>
  <si>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</si>
  <si>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</si>
  <si>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</si>
  <si>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</si>
  <si>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</si>
  <si>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</si>
  <si>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</si>
  <si>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</si>
  <si>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</si>
  <si>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</si>
  <si>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</si>
  <si>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</si>
  <si>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</si>
  <si>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</si>
  <si>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</si>
  <si>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</si>
  <si>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</si>
  <si>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</si>
  <si>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</si>
  <si>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</si>
  <si>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</si>
  <si>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</si>
  <si>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</si>
  <si>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</si>
  <si>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</si>
  <si>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</si>
  <si>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</si>
  <si>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</si>
  <si>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</si>
  <si>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</si>
  <si>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</si>
  <si>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</si>
  <si>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</si>
  <si>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</si>
  <si>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</si>
  <si>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</si>
  <si>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</si>
  <si>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</si>
  <si>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</si>
  <si>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</si>
  <si>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</si>
  <si>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</si>
  <si>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</si>
  <si>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</si>
  <si>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</si>
  <si>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</si>
  <si>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</si>
  <si>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</si>
  <si>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</si>
  <si>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</si>
  <si>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</si>
  <si>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</si>
  <si>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</si>
  <si>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</si>
  <si>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</si>
  <si>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</si>
  <si>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</si>
  <si>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</si>
  <si>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</si>
  <si>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</si>
  <si>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</si>
  <si>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</si>
  <si>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</si>
  <si>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</si>
  <si>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</si>
  <si>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</si>
  <si>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</si>
  <si>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</si>
  <si>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</si>
  <si>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</si>
  <si>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</si>
  <si>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</si>
  <si>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</si>
  <si>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</si>
  <si>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</si>
  <si>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</si>
  <si>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</si>
  <si>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</si>
  <si>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</si>
  <si>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</si>
  <si>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</si>
  <si>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</si>
  <si>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</si>
  <si>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</si>
  <si>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</si>
  <si>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</si>
  <si>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</si>
  <si>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</si>
  <si>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</si>
  <si>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</si>
  <si>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</si>
  <si>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</si>
  <si>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</si>
  <si>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</si>
  <si>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</si>
  <si>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</si>
  <si>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</si>
  <si>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</si>
  <si>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</si>
  <si>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</si>
  <si>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</si>
  <si>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</si>
  <si>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</si>
  <si>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</si>
  <si>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</si>
  <si>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</si>
  <si>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</si>
  <si>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</si>
  <si>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</si>
  <si>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</si>
  <si>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</si>
  <si>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</si>
  <si>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</si>
  <si>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</si>
  <si>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</si>
  <si>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</si>
  <si>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</si>
  <si>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</si>
  <si>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</si>
  <si>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</si>
  <si>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</si>
  <si>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</si>
  <si>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</si>
  <si>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</si>
  <si>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</si>
  <si>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</si>
  <si>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</si>
  <si>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</si>
  <si>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</si>
  <si>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</si>
  <si>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</si>
  <si>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</si>
  <si>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</si>
  <si>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</si>
  <si>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</si>
  <si>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</si>
  <si>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</si>
  <si>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</si>
  <si>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</si>
  <si>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</si>
  <si>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</si>
  <si>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</si>
  <si>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</si>
  <si>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</si>
  <si>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</si>
  <si>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</si>
  <si>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</si>
  <si>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</si>
  <si>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</si>
  <si>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</si>
  <si>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</si>
  <si>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</si>
  <si>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</si>
  <si>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</si>
  <si>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</si>
  <si>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</si>
  <si>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</si>
  <si>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</si>
  <si>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</si>
  <si>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</si>
  <si>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</si>
  <si>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</si>
  <si>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</si>
  <si>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</si>
  <si>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</si>
  <si>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</si>
  <si>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</si>
  <si>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</si>
  <si>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</si>
  <si>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</si>
  <si>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</si>
  <si>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</si>
  <si>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</si>
  <si>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</si>
  <si>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</si>
  <si>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</si>
  <si>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</si>
  <si>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</si>
  <si>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</si>
  <si>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</si>
  <si>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</si>
  <si>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</si>
  <si>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</si>
  <si>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</si>
  <si>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</si>
  <si>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</si>
  <si>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</si>
  <si>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</si>
  <si>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</si>
  <si>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</si>
  <si>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</si>
  <si>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</si>
  <si>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</si>
  <si>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</si>
  <si>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</si>
  <si>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</si>
  <si>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</si>
  <si>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</si>
  <si>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</si>
  <si>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</si>
  <si>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</si>
  <si>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</si>
  <si>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</si>
  <si>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</si>
  <si>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</si>
  <si>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</si>
  <si>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</si>
  <si>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</si>
  <si>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</si>
  <si>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</si>
  <si>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</si>
  <si>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</si>
  <si>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</si>
  <si>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</si>
  <si>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</si>
  <si>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</si>
  <si>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</si>
  <si>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</si>
  <si>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</si>
  <si>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</si>
  <si>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</si>
  <si>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</si>
  <si>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</si>
  <si>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</si>
  <si>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</si>
  <si>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</si>
  <si>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</si>
  <si>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</si>
  <si>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</si>
  <si>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</si>
  <si>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</si>
  <si>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</si>
  <si>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</si>
  <si>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</si>
  <si>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</si>
  <si>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</si>
  <si>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</si>
  <si>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</si>
  <si>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</si>
  <si>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</si>
  <si>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</si>
  <si>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</si>
  <si>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</si>
  <si>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</si>
  <si>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</si>
  <si>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</si>
  <si>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</si>
  <si>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</si>
  <si>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</si>
  <si>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</si>
  <si>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</si>
  <si>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</si>
  <si>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</si>
  <si>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</si>
  <si>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</si>
  <si>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</si>
  <si>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</si>
  <si>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</si>
  <si>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</si>
  <si>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</si>
  <si>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</si>
  <si>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</si>
  <si>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</si>
  <si>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</si>
  <si>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</si>
  <si>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</si>
  <si>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</si>
  <si>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</si>
  <si>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</si>
  <si>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</si>
  <si>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</si>
  <si>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</si>
  <si>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</si>
  <si>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</si>
  <si>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</si>
  <si>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</si>
  <si>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</si>
  <si>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</si>
  <si>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</si>
  <si>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</si>
  <si>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</si>
  <si>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</si>
  <si>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</si>
  <si>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</si>
  <si>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</si>
  <si>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</si>
  <si>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</si>
  <si>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</si>
  <si>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</si>
  <si>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</si>
  <si>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</si>
  <si>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</si>
  <si>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</si>
  <si>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</si>
  <si>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</si>
  <si>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</si>
  <si>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</si>
  <si>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</si>
  <si>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</si>
  <si>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</si>
  <si>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</si>
  <si>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</si>
  <si>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</si>
  <si>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</si>
  <si>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</si>
  <si>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</si>
  <si>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</si>
  <si>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</si>
  <si>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</si>
  <si>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</si>
  <si>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</si>
  <si>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</si>
  <si>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</si>
  <si>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</si>
  <si>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</si>
  <si>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</si>
  <si>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</si>
  <si>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</si>
  <si>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</si>
  <si>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</si>
  <si>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</si>
  <si>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</si>
  <si>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</si>
  <si>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</si>
  <si>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</si>
  <si>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</si>
  <si>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</si>
  <si>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</si>
  <si>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</si>
  <si>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</si>
  <si>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</si>
  <si>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</si>
  <si>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</si>
  <si>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</si>
  <si>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</si>
  <si>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</si>
  <si>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</si>
  <si>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</si>
  <si>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</si>
  <si>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</si>
  <si>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</si>
  <si>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</si>
  <si>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</si>
  <si>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</si>
  <si>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</si>
  <si>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</si>
  <si>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</si>
  <si>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</si>
  <si>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</si>
  <si>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</si>
  <si>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</si>
  <si>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</si>
  <si>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</si>
  <si>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</si>
  <si>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</si>
  <si>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</si>
  <si>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</si>
  <si>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</si>
  <si>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</si>
  <si>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</si>
  <si>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</si>
  <si>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</si>
  <si>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</si>
  <si>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</si>
  <si>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</si>
  <si>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</si>
  <si>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</si>
  <si>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</si>
  <si>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</si>
  <si>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</si>
  <si>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</si>
  <si>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</si>
  <si>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</si>
  <si>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</si>
  <si>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</si>
  <si>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</si>
  <si>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</si>
  <si>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</si>
  <si>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</si>
  <si>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</si>
  <si>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</si>
  <si>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</si>
  <si>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</si>
  <si>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</si>
  <si>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</si>
  <si>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</si>
  <si>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</si>
  <si>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</si>
  <si>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</si>
  <si>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</si>
  <si>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</si>
  <si>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</si>
  <si>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</si>
  <si>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</si>
  <si>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</si>
  <si>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</si>
  <si>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</si>
  <si>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</si>
  <si>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</si>
  <si>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</si>
  <si>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</si>
  <si>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</si>
  <si>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</si>
  <si>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</si>
  <si>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</si>
  <si>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</si>
  <si>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</si>
  <si>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</si>
  <si>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</si>
  <si>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</si>
  <si>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</si>
  <si>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</si>
  <si>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</si>
  <si>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</si>
  <si>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</si>
  <si>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</si>
  <si>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</si>
  <si>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</si>
  <si>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</si>
  <si>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</si>
  <si>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</si>
  <si>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</si>
  <si>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</si>
  <si>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</si>
  <si>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</si>
  <si>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</si>
  <si>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</si>
  <si>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</si>
  <si>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</si>
  <si>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</si>
  <si>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</si>
  <si>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</si>
  <si>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</si>
  <si>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</si>
  <si>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</si>
  <si>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</si>
  <si>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</si>
  <si>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</si>
  <si>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</si>
  <si>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</si>
  <si>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</si>
  <si>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</si>
  <si>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</si>
  <si>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</si>
  <si>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</si>
  <si>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</si>
  <si>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</si>
  <si>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</si>
  <si>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</si>
  <si>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</si>
  <si>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</si>
  <si>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</si>
  <si>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</si>
  <si>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</si>
  <si>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</si>
  <si>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</si>
  <si>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</si>
  <si>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</si>
  <si>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</si>
  <si>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</si>
  <si>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</si>
  <si>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</si>
  <si>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</si>
  <si>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</si>
  <si>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</si>
  <si>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</si>
  <si>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</si>
  <si>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</si>
  <si>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</si>
  <si>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</si>
  <si>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</si>
  <si>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</si>
  <si>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</si>
  <si>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</si>
  <si>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</si>
  <si>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</si>
  <si>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</si>
  <si>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</si>
  <si>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</si>
  <si>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</si>
  <si>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</si>
  <si>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</si>
  <si>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</si>
  <si>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</si>
  <si>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</si>
  <si>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</si>
  <si>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</si>
  <si>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</si>
  <si>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</si>
  <si>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</si>
  <si>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</si>
  <si>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</si>
  <si>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</si>
  <si>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</si>
  <si>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</si>
  <si>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</si>
  <si>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</si>
  <si>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</si>
  <si>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</si>
  <si>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</si>
  <si>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</si>
  <si>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</si>
  <si>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</si>
  <si>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</si>
  <si>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</si>
  <si>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</si>
  <si>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</si>
  <si>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</si>
  <si>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</si>
  <si>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</si>
  <si>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</si>
  <si>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</si>
  <si>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</si>
  <si>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</si>
  <si>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</si>
  <si>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</si>
  <si>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</si>
  <si>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</si>
  <si>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</si>
  <si>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</si>
  <si>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</si>
  <si>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</si>
  <si>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</si>
  <si>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</si>
  <si>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</si>
  <si>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</si>
  <si>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</si>
  <si>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</si>
  <si>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</si>
  <si>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</si>
  <si>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</si>
  <si>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</si>
  <si>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</si>
  <si>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</si>
  <si>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</si>
  <si>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</si>
  <si>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</si>
  <si>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</si>
  <si>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</si>
  <si>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</si>
  <si>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</si>
  <si>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</si>
  <si>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</si>
  <si>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</si>
  <si>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</si>
  <si>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</si>
  <si>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</si>
  <si>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</si>
  <si>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</si>
  <si>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</si>
  <si>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</si>
  <si>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</si>
  <si>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</si>
  <si>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</si>
  <si>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</si>
  <si>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</si>
  <si>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</si>
  <si>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</si>
  <si>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</si>
  <si>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</si>
  <si>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</si>
  <si>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</si>
  <si>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</si>
  <si>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</si>
  <si>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</si>
  <si>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</si>
  <si>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</si>
  <si>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</si>
  <si>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</si>
  <si>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</si>
  <si>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</si>
  <si>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</si>
  <si>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</si>
  <si>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</si>
  <si>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</si>
  <si>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</si>
  <si>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</si>
  <si>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</si>
  <si>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</si>
  <si>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</si>
  <si>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</si>
  <si>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</si>
  <si>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</si>
  <si>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</si>
  <si>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</si>
  <si>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</si>
  <si>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</si>
  <si>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</si>
  <si>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</si>
  <si>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</si>
  <si>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</si>
  <si>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</si>
  <si>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</si>
  <si>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</si>
  <si>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</si>
  <si>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</si>
  <si>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</si>
  <si>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</si>
  <si>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</si>
  <si>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</si>
  <si>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</si>
  <si>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</si>
  <si>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</si>
  <si>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</si>
  <si>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</si>
  <si>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</si>
  <si>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</si>
  <si>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</si>
  <si>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</si>
  <si>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</si>
  <si>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</si>
  <si>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</si>
  <si>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</si>
  <si>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</si>
  <si>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</si>
  <si>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</si>
  <si>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</si>
  <si>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</si>
  <si>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</si>
  <si>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</si>
  <si>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</si>
  <si>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</si>
  <si>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</si>
  <si>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</si>
  <si>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</si>
  <si>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</si>
  <si>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</si>
  <si>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</si>
  <si>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</si>
  <si>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</si>
  <si>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</si>
  <si>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</si>
  <si>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</si>
  <si>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</si>
  <si>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</si>
  <si>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</si>
  <si>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</si>
  <si>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</si>
  <si>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</si>
  <si>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</si>
  <si>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</si>
  <si>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</si>
  <si>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</si>
  <si>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</si>
  <si>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</si>
  <si>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</si>
  <si>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</si>
  <si>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</si>
  <si>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</si>
  <si>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</si>
  <si>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</si>
  <si>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</si>
  <si>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</si>
  <si>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</si>
  <si>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</si>
  <si>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</si>
  <si>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</si>
  <si>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</si>
  <si>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</si>
  <si>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</si>
  <si>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</si>
  <si>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</si>
  <si>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</si>
  <si>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</si>
  <si>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</si>
  <si>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</si>
  <si>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</si>
  <si>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</si>
  <si>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</si>
  <si>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</si>
  <si>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</si>
  <si>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</si>
  <si>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</si>
  <si>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</si>
  <si>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</si>
  <si>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</si>
  <si>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</si>
  <si>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</si>
  <si>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</si>
  <si>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</si>
  <si>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</si>
  <si>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</si>
  <si>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</si>
  <si>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</si>
  <si>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</si>
  <si>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</si>
  <si>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</si>
  <si>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</si>
  <si>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</si>
  <si>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</si>
  <si>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</si>
  <si>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</si>
  <si>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</si>
  <si>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</si>
  <si>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</si>
  <si>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</si>
  <si>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</si>
  <si>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</si>
  <si>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</si>
  <si>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</si>
  <si>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</si>
  <si>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</si>
  <si>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</si>
  <si>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</si>
  <si>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</si>
  <si>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</si>
  <si>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</si>
  <si>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</si>
  <si>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</si>
  <si>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</si>
  <si>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</si>
  <si>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</si>
  <si>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</si>
  <si>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</si>
  <si>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</si>
  <si>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</si>
  <si>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</si>
  <si>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</si>
  <si>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</si>
  <si>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</si>
  <si>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</si>
  <si>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</si>
  <si>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</si>
  <si>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</si>
  <si>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</si>
  <si>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</si>
  <si>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</si>
  <si>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</si>
  <si>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</si>
  <si>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</si>
  <si>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</si>
  <si>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</si>
  <si>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</si>
  <si>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</si>
  <si>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</si>
  <si>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</si>
  <si>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</si>
  <si>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</si>
  <si>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</si>
  <si>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</si>
  <si>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</si>
  <si>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</si>
  <si>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</si>
  <si>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</si>
  <si>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</si>
  <si>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</si>
  <si>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</si>
  <si>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</si>
  <si>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</si>
  <si>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</si>
  <si>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</si>
  <si>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</si>
  <si>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</si>
  <si>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</si>
  <si>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</si>
  <si>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</si>
  <si>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</si>
  <si>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</si>
  <si>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</si>
  <si>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</si>
  <si>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</si>
  <si>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</si>
  <si>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</si>
  <si>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</si>
  <si>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</si>
  <si>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</si>
  <si>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</si>
  <si>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</si>
  <si>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</si>
  <si>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</si>
  <si>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</si>
  <si>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</si>
  <si>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</si>
  <si>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</si>
  <si>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</si>
  <si>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</si>
  <si>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</si>
  <si>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</si>
  <si>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</si>
  <si>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</si>
  <si>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</si>
  <si>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</si>
  <si>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</si>
  <si>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</si>
  <si>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</si>
  <si>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</si>
  <si>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</si>
  <si>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</si>
  <si>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</si>
  <si>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</si>
  <si>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</si>
  <si>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</si>
  <si>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</si>
  <si>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</si>
  <si>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</si>
  <si>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</si>
  <si>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</si>
  <si>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</si>
  <si>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</si>
  <si>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</si>
  <si>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</si>
  <si>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</si>
  <si>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</si>
  <si>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</si>
  <si>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</si>
  <si>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</si>
  <si>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</si>
  <si>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</si>
  <si>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</si>
  <si>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</si>
  <si>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</si>
  <si>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</si>
  <si>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</si>
  <si>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</si>
  <si>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</si>
  <si>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</si>
  <si>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</si>
  <si>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</si>
  <si>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</si>
  <si>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</si>
  <si>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</si>
  <si>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</si>
  <si>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</si>
  <si>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</si>
  <si>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</si>
  <si>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</si>
  <si>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</si>
  <si>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</si>
  <si>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</si>
  <si>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</si>
  <si>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</si>
  <si>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</si>
  <si>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</si>
  <si>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</si>
  <si>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</si>
  <si>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</si>
  <si>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</si>
  <si>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</si>
  <si>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</si>
  <si>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</si>
  <si>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</si>
  <si>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</si>
  <si>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</si>
  <si>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</si>
  <si>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</si>
  <si>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</si>
  <si>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</si>
  <si>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</si>
  <si>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</si>
  <si>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</si>
  <si>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</si>
  <si>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</si>
  <si>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</si>
  <si>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</si>
  <si>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</si>
  <si>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</si>
  <si>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</si>
  <si>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</si>
  <si>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</si>
  <si>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</si>
  <si>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</si>
  <si>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</si>
  <si>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</si>
  <si>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</si>
  <si>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</si>
  <si>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</si>
  <si>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</si>
  <si>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</si>
  <si>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</si>
  <si>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</si>
  <si>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</si>
  <si>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</si>
  <si>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</si>
  <si>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</si>
  <si>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</si>
  <si>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</si>
  <si>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</si>
  <si>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</si>
  <si>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</si>
  <si>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</si>
  <si>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</si>
  <si>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</si>
  <si>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</si>
  <si>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</si>
  <si>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</si>
  <si>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</si>
  <si>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</si>
  <si>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</si>
  <si>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</si>
  <si>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</si>
  <si>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</si>
  <si>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</si>
  <si>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</si>
  <si>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</si>
  <si>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</si>
  <si>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</si>
  <si>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</si>
  <si>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</si>
  <si>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</si>
  <si>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</si>
  <si>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</si>
  <si>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</si>
  <si>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</si>
  <si>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</si>
  <si>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</si>
  <si>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</si>
  <si>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</si>
  <si>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</si>
  <si>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</si>
  <si>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</si>
  <si>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</si>
  <si>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</si>
  <si>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</si>
  <si>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</si>
  <si>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</si>
  <si>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</si>
  <si>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</si>
  <si>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</si>
  <si>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</si>
  <si>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</si>
  <si>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</si>
  <si>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</si>
  <si>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</si>
  <si>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</si>
  <si>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</si>
  <si>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</si>
  <si>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</si>
  <si>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</si>
  <si>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</si>
  <si>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</si>
  <si>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</si>
  <si>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</si>
  <si>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</si>
  <si>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</si>
  <si>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</si>
  <si>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</si>
  <si>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</si>
  <si>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</si>
  <si>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</si>
  <si>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</si>
  <si>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</si>
  <si>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</si>
  <si>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</si>
  <si>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</si>
  <si>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</si>
  <si>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</si>
  <si>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</si>
  <si>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</si>
  <si>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</si>
  <si>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</si>
  <si>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</si>
  <si>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</si>
  <si>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</si>
  <si>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</si>
  <si>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</si>
  <si>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</si>
  <si>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</si>
  <si>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</si>
  <si>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</si>
  <si>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</si>
  <si>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</si>
  <si>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</si>
  <si>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</si>
  <si>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</si>
  <si>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</si>
  <si>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</si>
  <si>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</si>
  <si>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</si>
  <si>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</si>
  <si>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</si>
  <si>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</si>
  <si>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</si>
  <si>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</si>
  <si>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</si>
  <si>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</si>
  <si>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</si>
  <si>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</si>
  <si>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</si>
  <si>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</si>
  <si>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</si>
  <si>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</si>
  <si>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</si>
  <si>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</si>
  <si>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</si>
  <si>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</si>
  <si>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</si>
  <si>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</si>
  <si>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</si>
  <si>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</si>
  <si>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</si>
  <si>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</si>
  <si>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</si>
  <si>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</si>
  <si>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</si>
  <si>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</si>
  <si>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</si>
  <si>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</si>
  <si>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</si>
  <si>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</si>
  <si>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</si>
  <si>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</si>
  <si>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</si>
  <si>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</si>
  <si>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</si>
  <si>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</si>
  <si>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</si>
  <si>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</si>
  <si>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</si>
  <si>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</si>
  <si>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</si>
  <si>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</si>
  <si>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</si>
  <si>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</si>
  <si>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</si>
  <si>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</si>
  <si>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</si>
  <si>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</si>
  <si>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</si>
  <si>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</si>
  <si>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</si>
  <si>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</si>
  <si>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</si>
  <si>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</si>
  <si>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</si>
  <si>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</si>
  <si>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</si>
  <si>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</si>
  <si>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</si>
  <si>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</si>
  <si>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</si>
  <si>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</si>
  <si>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</si>
  <si>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</si>
  <si>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</si>
  <si>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</si>
  <si>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</si>
  <si>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</si>
  <si>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</si>
  <si>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</si>
  <si>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</si>
  <si>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</si>
  <si>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</si>
  <si>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</si>
  <si>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</si>
  <si>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</si>
  <si>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</si>
  <si>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</si>
  <si>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</si>
  <si>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</si>
  <si>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</si>
  <si>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</si>
  <si>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</si>
  <si>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</si>
  <si>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</si>
  <si>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</si>
  <si>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</si>
  <si>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</si>
  <si>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</si>
  <si>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</si>
  <si>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</si>
  <si>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</si>
  <si>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</si>
  <si>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</si>
  <si>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</si>
  <si>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</si>
  <si>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</si>
  <si>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</si>
  <si>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</si>
  <si>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</si>
  <si>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</si>
  <si>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</si>
  <si>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</si>
  <si>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</si>
  <si>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</si>
  <si>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</si>
  <si>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</si>
  <si>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</si>
  <si>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</si>
  <si>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</si>
  <si>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</si>
  <si>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</si>
  <si>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</si>
  <si>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</si>
  <si>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</si>
  <si>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</si>
  <si>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</si>
  <si>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</si>
  <si>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</si>
  <si>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</si>
  <si>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</si>
  <si>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</si>
  <si>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</si>
  <si>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</si>
  <si>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</si>
  <si>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</si>
  <si>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</si>
  <si>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</si>
  <si>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</si>
  <si>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</si>
  <si>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</si>
  <si>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</si>
  <si>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</si>
  <si>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</si>
  <si>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</si>
  <si>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</si>
  <si>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</si>
  <si>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</si>
  <si>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</si>
  <si>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</si>
  <si>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</si>
  <si>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</si>
  <si>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</si>
  <si>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</si>
  <si>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</si>
  <si>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</si>
  <si>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</si>
  <si>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</si>
  <si>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</si>
  <si>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</si>
  <si>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</si>
  <si>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</si>
  <si>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</si>
  <si>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</si>
  <si>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</si>
  <si>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</si>
  <si>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</si>
  <si>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</si>
  <si>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</si>
  <si>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</si>
  <si>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</si>
  <si>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</si>
  <si>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</si>
  <si>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</si>
  <si>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</si>
  <si>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</si>
  <si>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</si>
  <si>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</si>
  <si>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</si>
  <si>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</si>
  <si>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</si>
  <si>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</si>
  <si>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</si>
  <si>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</si>
  <si>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</si>
  <si>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</si>
  <si>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</si>
  <si>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</si>
  <si>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</si>
  <si>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</si>
  <si>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</si>
  <si>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</si>
  <si>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</si>
  <si>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</si>
  <si>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</si>
  <si>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</si>
  <si>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</si>
  <si>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</si>
  <si>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</si>
  <si>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</si>
  <si>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</si>
  <si>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</si>
  <si>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</si>
  <si>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</si>
  <si>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</si>
  <si>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</si>
  <si>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</si>
  <si>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</si>
  <si>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</si>
  <si>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</si>
  <si>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</si>
  <si>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</si>
  <si>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</si>
  <si>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</si>
  <si>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</si>
  <si>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</si>
  <si>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</si>
  <si>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</si>
  <si>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</si>
  <si>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</si>
  <si>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</si>
  <si>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</si>
  <si>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</si>
  <si>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</si>
  <si>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</si>
  <si>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</si>
  <si>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</si>
  <si>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</si>
  <si>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</si>
  <si>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</si>
  <si>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</si>
  <si>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</si>
  <si>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</si>
  <si>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</si>
  <si>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</si>
  <si>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</si>
  <si>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</si>
  <si>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</si>
  <si>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</si>
  <si>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</si>
  <si>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</si>
  <si>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</si>
  <si>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</si>
  <si>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</si>
  <si>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</si>
  <si>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</si>
  <si>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</si>
  <si>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</si>
  <si>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</si>
  <si>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</si>
  <si>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</si>
  <si>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</si>
  <si>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</si>
  <si>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</si>
  <si>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</si>
  <si>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</si>
  <si>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</si>
  <si>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</si>
  <si>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</si>
  <si>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</si>
  <si>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</si>
  <si>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</si>
  <si>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</si>
  <si>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</si>
  <si>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</si>
  <si>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</si>
  <si>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</si>
  <si>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</si>
  <si>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</si>
  <si>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</si>
  <si>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</si>
  <si>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</si>
  <si>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</si>
  <si>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</si>
  <si>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</si>
  <si>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</si>
  <si>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</si>
  <si>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</si>
  <si>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</si>
  <si>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</si>
  <si>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</si>
  <si>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</si>
  <si>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</si>
  <si>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</si>
  <si>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</si>
  <si>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</si>
  <si>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</si>
  <si>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</si>
  <si>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</si>
  <si>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</si>
  <si>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</si>
  <si>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</si>
  <si>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</si>
  <si>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</si>
  <si>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</si>
  <si>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</si>
  <si>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</si>
  <si>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</si>
  <si>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</si>
  <si>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</si>
  <si>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</si>
  <si>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</si>
  <si>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</si>
  <si>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</si>
  <si>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</si>
  <si>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</si>
  <si>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</si>
  <si>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</si>
  <si>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</si>
  <si>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</si>
  <si>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</si>
  <si>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</si>
  <si>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</si>
  <si>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</si>
  <si>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</si>
  <si>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</si>
  <si>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</si>
  <si>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</si>
  <si>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</si>
  <si>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</si>
  <si>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</si>
  <si>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</si>
  <si>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</si>
  <si>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</si>
  <si>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</si>
  <si>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</si>
  <si>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</si>
  <si>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</si>
  <si>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</si>
  <si>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</si>
  <si>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</si>
  <si>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</si>
  <si>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</si>
  <si>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</si>
  <si>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</si>
  <si>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</si>
  <si>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</si>
  <si>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</si>
  <si>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</si>
  <si>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</si>
  <si>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</si>
  <si>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</si>
  <si>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</si>
  <si>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</si>
  <si>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</si>
  <si>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</si>
  <si>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</si>
  <si>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</si>
  <si>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</si>
  <si>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</si>
  <si>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</si>
  <si>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</si>
  <si>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</si>
  <si>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</si>
  <si>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</si>
  <si>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</si>
  <si>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</si>
  <si>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</si>
  <si>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</si>
  <si>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</si>
  <si>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</si>
  <si>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</si>
  <si>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</si>
  <si>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</si>
  <si>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</si>
  <si>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</si>
  <si>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</si>
  <si>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</si>
  <si>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</si>
  <si>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</si>
  <si>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</si>
  <si>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</si>
  <si>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</si>
  <si>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</si>
  <si>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</si>
  <si>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</si>
  <si>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</si>
  <si>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</si>
  <si>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</si>
  <si>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</si>
  <si>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</si>
  <si>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</si>
  <si>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</si>
  <si>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</si>
  <si>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</si>
  <si>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</si>
  <si>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</si>
  <si>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</si>
  <si>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</si>
  <si>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</si>
  <si>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</si>
  <si>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</si>
  <si>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</si>
  <si>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</si>
  <si>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</si>
  <si>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</si>
  <si>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</si>
  <si>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</si>
  <si>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</si>
  <si>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</si>
  <si>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</si>
  <si>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</si>
  <si>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</si>
  <si>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</si>
  <si>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</si>
  <si>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</si>
  <si>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</si>
  <si>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</si>
  <si>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</si>
  <si>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</si>
  <si>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</si>
  <si>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</si>
  <si>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</si>
  <si>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</si>
  <si>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</si>
  <si>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</si>
  <si>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</si>
  <si>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</si>
  <si>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</si>
  <si>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</si>
  <si>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</si>
  <si>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</si>
  <si>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</si>
  <si>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</si>
  <si>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</si>
  <si>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</si>
  <si>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</si>
  <si>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</si>
  <si>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</si>
  <si>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</si>
  <si>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</si>
  <si>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</si>
  <si>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</si>
  <si>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</si>
  <si>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</si>
  <si>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</si>
  <si>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</si>
  <si>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</si>
  <si>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</si>
  <si>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</si>
  <si>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</si>
  <si>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</si>
  <si>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</si>
  <si>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</si>
  <si>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</si>
  <si>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</si>
  <si>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</si>
  <si>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</si>
  <si>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</si>
  <si>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</si>
  <si>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</si>
  <si>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</si>
  <si>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</si>
  <si>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</si>
  <si>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</si>
  <si>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</si>
  <si>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</si>
  <si>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</si>
  <si>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</si>
  <si>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</si>
  <si>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</si>
  <si>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</si>
  <si>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</si>
  <si>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</si>
  <si>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</si>
  <si>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</si>
  <si>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</si>
  <si>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</si>
  <si>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</si>
  <si>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</si>
  <si>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</si>
  <si>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</si>
  <si>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</si>
  <si>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</si>
  <si>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</si>
  <si>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</si>
  <si>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</si>
  <si>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</si>
  <si>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</si>
  <si>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</si>
  <si>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</si>
  <si>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</si>
  <si>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</si>
  <si>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</si>
  <si>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</si>
  <si>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</si>
  <si>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</si>
  <si>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</si>
  <si>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</si>
  <si>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</si>
  <si>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</si>
  <si>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</si>
  <si>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</si>
  <si>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</si>
  <si>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</si>
  <si>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</si>
  <si>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</si>
  <si>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</si>
  <si>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</si>
  <si>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</si>
  <si>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</si>
  <si>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</si>
  <si>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</si>
  <si>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</si>
  <si>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</si>
  <si>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</si>
  <si>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</si>
  <si>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</si>
  <si>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</si>
  <si>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</si>
  <si>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</si>
  <si>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</si>
  <si>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</si>
  <si>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</si>
  <si>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</si>
  <si>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</si>
  <si>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</si>
  <si>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</si>
  <si>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</si>
  <si>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</si>
  <si>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</si>
  <si>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</si>
  <si>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</si>
  <si>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</si>
  <si>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</si>
  <si>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</si>
  <si>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</si>
  <si>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</si>
  <si>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</si>
  <si>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</si>
  <si>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</si>
  <si>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</si>
  <si>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</si>
  <si>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</si>
  <si>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</si>
  <si>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</si>
  <si>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</si>
  <si>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</si>
  <si>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</si>
  <si>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</si>
  <si>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</si>
  <si>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</si>
  <si>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</si>
  <si>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</si>
  <si>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</si>
  <si>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</si>
  <si>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</si>
  <si>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</si>
  <si>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</si>
  <si>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</si>
  <si>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</si>
  <si>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</si>
  <si>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</si>
  <si>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</si>
  <si>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</si>
  <si>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</si>
  <si>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</si>
  <si>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</si>
  <si>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</si>
  <si>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</si>
  <si>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</si>
  <si>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</si>
  <si>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</si>
  <si>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</si>
  <si>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</si>
  <si>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</si>
  <si>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</si>
  <si>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</si>
  <si>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</si>
  <si>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</si>
  <si>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</si>
  <si>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</si>
  <si>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</si>
  <si>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</si>
  <si>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</si>
  <si>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</si>
  <si>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</si>
  <si>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</si>
  <si>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</si>
  <si>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</si>
  <si>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</si>
  <si>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</si>
  <si>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</si>
  <si>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</si>
  <si>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</si>
  <si>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</si>
  <si>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</si>
  <si>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</si>
  <si>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</si>
  <si>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</si>
  <si>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</si>
  <si>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</si>
  <si>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</si>
  <si>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</si>
  <si>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</si>
  <si>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</si>
  <si>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</si>
  <si>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</si>
  <si>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</si>
  <si>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</si>
  <si>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</si>
  <si>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</si>
  <si>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</si>
  <si>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</si>
  <si>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</si>
  <si>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</si>
  <si>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</si>
  <si>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</si>
  <si>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</si>
  <si>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</si>
  <si>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</si>
  <si>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</si>
  <si>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</si>
  <si>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</si>
  <si>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</si>
  <si>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</si>
  <si>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</si>
  <si>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</si>
  <si>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</si>
  <si>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</si>
  <si>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</si>
  <si>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</si>
  <si>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</si>
  <si>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</si>
  <si>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</si>
  <si>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</si>
  <si>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</si>
  <si>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</si>
  <si>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</si>
  <si>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</si>
  <si>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</si>
  <si>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</si>
  <si>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</si>
  <si>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</si>
  <si>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</si>
  <si>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</si>
  <si>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</si>
  <si>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</si>
  <si>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</si>
  <si>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</si>
  <si>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</si>
  <si>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</si>
  <si>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</si>
  <si>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</si>
  <si>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</si>
  <si>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</si>
  <si>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</si>
  <si>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</si>
  <si>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</si>
  <si>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</si>
  <si>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</si>
  <si>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</si>
  <si>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</si>
  <si>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</si>
  <si>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</si>
  <si>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</si>
  <si>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</si>
  <si>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</si>
  <si>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</si>
  <si>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</si>
  <si>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</si>
  <si>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</si>
  <si>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</si>
  <si>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</si>
  <si>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</si>
  <si>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</si>
  <si>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</si>
  <si>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</si>
  <si>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</si>
  <si>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</si>
  <si>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</si>
  <si>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</si>
  <si>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</si>
  <si>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</si>
  <si>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</si>
  <si>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</si>
  <si>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</si>
  <si>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</si>
  <si>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</si>
  <si>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</si>
  <si>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</si>
  <si>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</si>
  <si>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</si>
  <si>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</si>
  <si>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</si>
  <si>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</si>
  <si>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</si>
  <si>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</si>
  <si>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</si>
  <si>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</si>
  <si>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</si>
  <si>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</si>
  <si>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</si>
  <si>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</si>
  <si>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</si>
  <si>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</si>
  <si>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</si>
  <si>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</si>
  <si>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</si>
  <si>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</si>
  <si>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</si>
  <si>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</si>
  <si>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</si>
  <si>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</si>
  <si>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</si>
  <si>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</si>
  <si>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</si>
  <si>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</si>
  <si>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</si>
  <si>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</si>
  <si>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</si>
  <si>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</si>
  <si>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</si>
  <si>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</si>
  <si>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</si>
  <si>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</si>
  <si>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</si>
  <si>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</si>
  <si>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</si>
  <si>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</si>
  <si>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</si>
  <si>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</si>
  <si>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</si>
  <si>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</si>
  <si>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</si>
  <si>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</si>
  <si>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</si>
  <si>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</si>
  <si>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</si>
  <si>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</si>
  <si>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</si>
  <si>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</si>
  <si>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</si>
  <si>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</si>
  <si>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</si>
  <si>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</si>
  <si>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</si>
  <si>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</si>
  <si>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</si>
  <si>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</si>
  <si>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</si>
  <si>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</si>
  <si>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</si>
  <si>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</si>
  <si>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</si>
  <si>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</si>
  <si>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</si>
  <si>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</si>
  <si>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</si>
  <si>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</si>
  <si>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</si>
  <si>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</si>
  <si>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</si>
  <si>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</si>
  <si>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</si>
  <si>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</si>
  <si>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</si>
  <si>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</si>
  <si>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</si>
  <si>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</si>
  <si>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</si>
  <si>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</si>
  <si>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</si>
  <si>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</si>
  <si>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</si>
  <si>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</si>
  <si>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</si>
  <si>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</si>
  <si>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</si>
  <si>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</si>
  <si>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</si>
  <si>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</si>
  <si>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</si>
  <si>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</si>
  <si>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</si>
  <si>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</si>
  <si>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</si>
  <si>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</si>
  <si>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</si>
  <si>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</si>
  <si>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</si>
  <si>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</si>
  <si>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</si>
  <si>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</si>
  <si>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</si>
  <si>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</si>
  <si>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</si>
  <si>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</si>
  <si>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</si>
  <si>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</si>
  <si>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</si>
  <si>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</si>
  <si>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</si>
  <si>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</si>
  <si>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</si>
  <si>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</si>
  <si>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</si>
  <si>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</si>
  <si>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</si>
  <si>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</si>
  <si>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</si>
  <si>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</si>
  <si>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</si>
  <si>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</si>
  <si>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</si>
  <si>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</si>
  <si>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</si>
  <si>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</si>
  <si>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</si>
  <si>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</si>
  <si>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</si>
  <si>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</si>
  <si>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</si>
  <si>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</si>
  <si>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</si>
  <si>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</si>
  <si>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</si>
  <si>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</si>
  <si>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</si>
  <si>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</si>
  <si>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</si>
  <si>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</si>
  <si>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</si>
  <si>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</si>
  <si>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</si>
  <si>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</si>
  <si>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</si>
  <si>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</si>
  <si>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</si>
  <si>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</si>
  <si>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</si>
  <si>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</si>
  <si>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</si>
  <si>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</si>
  <si>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</si>
  <si>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</si>
  <si>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</si>
  <si>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</si>
  <si>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</si>
  <si>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</si>
  <si>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</si>
  <si>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</si>
  <si>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</si>
  <si>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</si>
  <si>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</si>
  <si>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</si>
  <si>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</si>
  <si>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</si>
  <si>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</si>
  <si>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</si>
  <si>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</si>
  <si>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</si>
  <si>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</si>
  <si>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</si>
  <si>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</si>
  <si>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</si>
  <si>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</si>
  <si>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</si>
  <si>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</si>
  <si>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</si>
  <si>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</si>
  <si>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</si>
  <si>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</si>
  <si>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</si>
  <si>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</si>
  <si>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</si>
  <si>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</si>
  <si>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</si>
  <si>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</si>
  <si>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</si>
  <si>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</si>
  <si>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</si>
  <si>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</si>
  <si>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</si>
  <si>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</si>
  <si>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</si>
  <si>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</si>
  <si>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</si>
  <si>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</si>
  <si>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</si>
  <si>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</si>
  <si>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</si>
  <si>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</si>
  <si>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</si>
  <si>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</si>
  <si>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</si>
  <si>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</si>
  <si>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</si>
  <si>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</si>
  <si>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</si>
  <si>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</si>
  <si>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</si>
  <si>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</si>
  <si>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</si>
  <si>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</si>
  <si>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</si>
  <si>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</si>
  <si>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</si>
  <si>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</si>
  <si>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</si>
  <si>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</si>
  <si>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</si>
  <si>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</si>
  <si>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</si>
  <si>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</si>
  <si>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</si>
  <si>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</si>
  <si>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</si>
  <si>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</si>
  <si>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</si>
  <si>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</si>
  <si>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</si>
  <si>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</si>
  <si>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</si>
  <si>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</si>
  <si>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</si>
  <si>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</si>
  <si>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</si>
  <si>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</si>
  <si>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</si>
  <si>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</si>
  <si>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</si>
  <si>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</si>
  <si>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</si>
  <si>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</si>
  <si>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</si>
  <si>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</si>
  <si>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</si>
  <si>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</si>
  <si>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</si>
  <si>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</si>
  <si>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</si>
  <si>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</si>
  <si>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</si>
  <si>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</si>
  <si>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</si>
  <si>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</si>
  <si>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</si>
  <si>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</si>
  <si>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</si>
  <si>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</si>
  <si>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</si>
  <si>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</si>
  <si>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</si>
  <si>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</si>
  <si>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</si>
  <si>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</si>
  <si>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</si>
  <si>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</si>
  <si>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</si>
  <si>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</si>
  <si>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</si>
  <si>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</si>
  <si>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</si>
  <si>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</si>
  <si>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</si>
  <si>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</si>
  <si>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</si>
  <si>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</si>
  <si>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</si>
  <si>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</si>
  <si>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</si>
  <si>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</si>
  <si>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</si>
  <si>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</si>
  <si>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</si>
  <si>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</si>
  <si>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</si>
  <si>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</si>
  <si>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</si>
  <si>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</si>
  <si>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</si>
  <si>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</si>
  <si>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</si>
  <si>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</si>
  <si>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</si>
  <si>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</si>
  <si>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</si>
  <si>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</si>
  <si>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</si>
  <si>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</si>
  <si>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</si>
  <si>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</si>
  <si>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</si>
  <si>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</si>
  <si>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</si>
  <si>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</si>
  <si>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</si>
  <si>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</si>
  <si>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</si>
  <si>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</si>
  <si>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</si>
  <si>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</si>
  <si>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</si>
  <si>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</si>
  <si>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</si>
  <si>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</si>
  <si>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</si>
  <si>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</si>
  <si>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</si>
  <si>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</si>
  <si>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</si>
  <si>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</si>
  <si>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</si>
  <si>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</si>
  <si>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</si>
  <si>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</si>
  <si>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</si>
  <si>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</si>
  <si>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</si>
  <si>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</si>
  <si>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</si>
  <si>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</si>
  <si>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</si>
  <si>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</si>
  <si>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</si>
  <si>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</si>
  <si>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</si>
  <si>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</si>
  <si>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</si>
  <si>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</si>
  <si>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</si>
  <si>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</si>
  <si>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</si>
  <si>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</si>
  <si>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</si>
  <si>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</si>
  <si>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</si>
  <si>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</si>
  <si>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</si>
  <si>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</si>
  <si>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</si>
  <si>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</si>
  <si>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</si>
  <si>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</si>
  <si>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</si>
  <si>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</si>
  <si>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</si>
  <si>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</si>
  <si>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</si>
  <si>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</si>
  <si>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</si>
  <si>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</si>
  <si>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</si>
  <si>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</si>
  <si>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</si>
  <si>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</si>
  <si>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</si>
  <si>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</si>
  <si>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</si>
  <si>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</si>
  <si>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</si>
  <si>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</si>
  <si>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</si>
  <si>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</si>
  <si>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</si>
  <si>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</si>
  <si>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</si>
  <si>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</si>
  <si>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</si>
  <si>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</si>
  <si>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</si>
  <si>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</si>
  <si>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</si>
  <si>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</si>
  <si>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</si>
  <si>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</si>
  <si>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</si>
  <si>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</si>
  <si>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</si>
  <si>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</si>
  <si>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</si>
  <si>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</si>
  <si>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</si>
  <si>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</si>
  <si>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</si>
  <si>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</si>
  <si>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</si>
  <si>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</si>
  <si>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</si>
  <si>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</si>
  <si>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</si>
  <si>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</si>
  <si>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</si>
  <si>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</si>
  <si>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</si>
  <si>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</si>
  <si>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</si>
  <si>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</si>
  <si>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</si>
  <si>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</si>
  <si>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</si>
  <si>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</si>
  <si>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</si>
  <si>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</si>
  <si>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</si>
  <si>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</si>
  <si>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</si>
  <si>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</si>
  <si>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</si>
  <si>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</si>
  <si>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</si>
  <si>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</si>
  <si>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</si>
  <si>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</si>
  <si>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</si>
  <si>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</si>
  <si>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</si>
  <si>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</si>
  <si>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</si>
  <si>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</si>
  <si>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</si>
  <si>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</si>
  <si>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</si>
  <si>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</si>
  <si>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</si>
  <si>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</si>
  <si>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</si>
  <si>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</si>
  <si>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</si>
  <si>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</si>
  <si>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</si>
  <si>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</si>
  <si>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</si>
  <si>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</si>
  <si>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</si>
  <si>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</si>
  <si>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</si>
  <si>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</si>
  <si>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</si>
  <si>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</si>
  <si>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</si>
  <si>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</si>
  <si>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</si>
  <si>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</si>
  <si>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</si>
  <si>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</si>
  <si>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</si>
  <si>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</si>
  <si>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</si>
  <si>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</si>
  <si>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</si>
  <si>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</si>
  <si>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</si>
  <si>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</si>
  <si>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</si>
  <si>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</si>
  <si>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</si>
  <si>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</si>
  <si>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</si>
  <si>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</si>
  <si>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</si>
  <si>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</si>
  <si>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</si>
  <si>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</si>
  <si>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</si>
  <si>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</si>
  <si>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</si>
  <si>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</si>
  <si>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</si>
  <si>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</si>
  <si>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</si>
  <si>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</si>
  <si>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</si>
  <si>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</si>
  <si>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</si>
  <si>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</si>
  <si>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</si>
  <si>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</si>
  <si>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</si>
  <si>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</si>
  <si>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</si>
  <si>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</si>
  <si>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</si>
  <si>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</si>
  <si>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</si>
  <si>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</si>
  <si>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</si>
  <si>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</si>
  <si>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</si>
  <si>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</si>
  <si>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</si>
  <si>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</si>
  <si>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</si>
  <si>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</si>
  <si>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</si>
  <si>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</si>
  <si>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</si>
  <si>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</si>
  <si>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</si>
  <si>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</si>
  <si>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</si>
  <si>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</si>
  <si>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</si>
  <si>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</si>
  <si>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</si>
  <si>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</si>
  <si>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</si>
  <si>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</si>
  <si>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</si>
  <si>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</si>
  <si>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</si>
  <si>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</si>
  <si>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</si>
  <si>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</si>
  <si>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</si>
  <si>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</si>
  <si>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</si>
  <si>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</si>
  <si>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</si>
  <si>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</si>
  <si>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</si>
  <si>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</si>
  <si>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</si>
  <si>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</si>
  <si>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</si>
  <si>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</si>
  <si>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</si>
  <si>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</si>
  <si>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</si>
  <si>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</si>
  <si>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</si>
  <si>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</si>
  <si>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</si>
  <si>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</si>
  <si>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</si>
  <si>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</si>
  <si>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</si>
  <si>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</si>
  <si>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</si>
  <si>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</si>
  <si>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</si>
  <si>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</si>
  <si>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</si>
  <si>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</si>
  <si>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</si>
  <si>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</si>
  <si>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</si>
  <si>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</si>
  <si>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</si>
  <si>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</si>
  <si>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</si>
  <si>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</si>
  <si>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</si>
  <si>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</si>
  <si>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</si>
  <si>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</si>
  <si>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</si>
  <si>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</si>
  <si>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</si>
  <si>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</si>
  <si>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</si>
  <si>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</si>
  <si>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</si>
  <si>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</si>
  <si>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</si>
  <si>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</si>
  <si>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</si>
  <si>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</si>
  <si>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</si>
  <si>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</si>
  <si>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</si>
  <si>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</si>
  <si>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</si>
  <si>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</si>
  <si>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</si>
  <si>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</si>
  <si>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</si>
  <si>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</si>
  <si>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</si>
  <si>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</si>
  <si>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</si>
  <si>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</si>
  <si>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</si>
  <si>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</si>
  <si>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</si>
  <si>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</si>
  <si>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</si>
  <si>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</si>
  <si>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</si>
  <si>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</si>
  <si>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</si>
  <si>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</si>
  <si>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</si>
  <si>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</si>
  <si>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</si>
  <si>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</si>
  <si>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</si>
  <si>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</si>
  <si>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</si>
  <si>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</si>
  <si>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</si>
  <si>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</si>
  <si>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</si>
  <si>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</si>
  <si>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</si>
  <si>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</si>
  <si>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</si>
  <si>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</si>
  <si>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</si>
  <si>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</si>
  <si>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</si>
  <si>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</si>
  <si>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</si>
  <si>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</si>
  <si>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</si>
  <si>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</si>
  <si>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</si>
  <si>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</si>
  <si>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</si>
  <si>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</si>
  <si>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</si>
  <si>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</si>
  <si>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</si>
  <si>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</si>
  <si>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</si>
  <si>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</si>
  <si>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</si>
  <si>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</si>
  <si>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</si>
  <si>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</si>
  <si>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</si>
  <si>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</si>
  <si>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</si>
  <si>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</si>
  <si>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</si>
  <si>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</si>
  <si>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</si>
  <si>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</si>
  <si>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</si>
  <si>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</si>
  <si>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</si>
  <si>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</si>
  <si>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</si>
  <si>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</si>
  <si>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</si>
  <si>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</si>
  <si>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</si>
  <si>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</si>
  <si>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</si>
  <si>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</si>
  <si>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</si>
  <si>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</si>
  <si>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</si>
  <si>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</si>
  <si>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</si>
  <si>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</si>
  <si>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</si>
  <si>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</si>
  <si>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</si>
  <si>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</si>
  <si>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</si>
  <si>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</si>
  <si>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</si>
  <si>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</si>
  <si>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</si>
  <si>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</si>
  <si>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</si>
  <si>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</si>
  <si>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</si>
  <si>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</si>
  <si>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</si>
  <si>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</si>
  <si>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</si>
  <si>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</si>
  <si>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</si>
  <si>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</si>
  <si>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</si>
  <si>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</si>
  <si>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</si>
  <si>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</si>
  <si>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</si>
  <si>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</si>
  <si>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</si>
  <si>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</si>
  <si>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</si>
  <si>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</si>
  <si>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</si>
  <si>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</si>
  <si>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</si>
  <si>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</si>
  <si>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</si>
  <si>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</si>
  <si>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</si>
  <si>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</si>
  <si>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</si>
  <si>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</si>
  <si>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</si>
  <si>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</si>
  <si>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</si>
  <si>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</si>
  <si>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</si>
  <si>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</si>
  <si>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</si>
  <si>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</si>
  <si>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</si>
  <si>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</si>
  <si>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</si>
  <si>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</si>
  <si>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</si>
  <si>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</si>
  <si>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</si>
  <si>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</si>
  <si>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</si>
  <si>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</si>
  <si>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</si>
  <si>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</si>
  <si>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</si>
  <si>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</si>
  <si>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</si>
  <si>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</si>
  <si>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</si>
  <si>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</si>
  <si>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</si>
  <si>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</si>
  <si>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</si>
  <si>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</si>
  <si>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</si>
  <si>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</si>
  <si>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</si>
  <si>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</si>
  <si>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</si>
  <si>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</si>
  <si>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</si>
  <si>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</si>
  <si>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</si>
  <si>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</si>
  <si>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</si>
  <si>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</si>
  <si>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</si>
  <si>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</si>
  <si>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</si>
  <si>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</si>
  <si>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</si>
  <si>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</si>
  <si>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</si>
  <si>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</si>
  <si>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</si>
  <si>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</si>
  <si>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</si>
  <si>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</si>
  <si>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</si>
  <si>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</si>
  <si>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</si>
  <si>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</si>
  <si>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</si>
  <si>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</si>
  <si>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</si>
  <si>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</si>
  <si>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</si>
  <si>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</si>
  <si>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</si>
  <si>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</si>
  <si>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</si>
  <si>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</si>
  <si>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</si>
  <si>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</si>
  <si>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</si>
  <si>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</si>
  <si>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</si>
  <si>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</si>
  <si>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</si>
  <si>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</si>
  <si>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</si>
  <si>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</si>
  <si>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</si>
  <si>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</si>
  <si>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</si>
  <si>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</si>
  <si>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</si>
  <si>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</si>
  <si>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</si>
  <si>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</si>
  <si>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</si>
  <si>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</si>
  <si>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</si>
  <si>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</si>
  <si>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</si>
  <si>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</si>
  <si>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</si>
  <si>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</si>
  <si>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</si>
  <si>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</si>
  <si>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</si>
  <si>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</si>
  <si>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</si>
  <si>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</si>
  <si>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</si>
  <si>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</si>
  <si>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</si>
  <si>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</si>
  <si>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</si>
  <si>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</si>
  <si>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</si>
  <si>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</si>
  <si>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</si>
  <si>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</si>
  <si>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</si>
  <si>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</si>
  <si>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</si>
  <si>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</si>
  <si>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</si>
  <si>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</si>
  <si>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</si>
  <si>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</si>
  <si>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</si>
  <si>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</si>
  <si>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</si>
  <si>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</si>
  <si>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</si>
  <si>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</si>
  <si>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</si>
  <si>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</si>
  <si>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</si>
  <si>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</si>
  <si>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</si>
  <si>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</si>
  <si>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</si>
  <si>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</si>
  <si>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</si>
  <si>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</si>
  <si>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</si>
  <si>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</si>
  <si>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</si>
  <si>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</si>
  <si>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</si>
  <si>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</si>
  <si>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</si>
  <si>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</si>
  <si>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</si>
  <si>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</si>
  <si>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</si>
  <si>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</si>
  <si>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</si>
  <si>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</si>
  <si>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</si>
  <si>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</si>
  <si>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</si>
  <si>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</si>
  <si>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</si>
  <si>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</si>
  <si>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</si>
  <si>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</si>
  <si>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</si>
  <si>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</si>
  <si>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</si>
  <si>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</si>
  <si>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</si>
  <si>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</si>
  <si>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</si>
  <si>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</si>
  <si>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</si>
  <si>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</si>
  <si>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</si>
  <si>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</si>
  <si>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</si>
  <si>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</si>
  <si>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</si>
  <si>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</si>
  <si>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</si>
  <si>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</si>
  <si>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</si>
  <si>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</si>
  <si>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</si>
  <si>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</si>
  <si>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</si>
  <si>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</si>
  <si>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</si>
  <si>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</si>
  <si>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</si>
  <si>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</si>
  <si>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</si>
  <si>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</si>
  <si>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</si>
  <si>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</si>
  <si>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</si>
  <si>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</si>
  <si>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</si>
  <si>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</si>
  <si>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</si>
  <si>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</si>
  <si>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</si>
  <si>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</si>
  <si>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</si>
  <si>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</si>
  <si>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</si>
  <si>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</si>
  <si>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</si>
  <si>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</si>
  <si>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</si>
  <si>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</si>
  <si>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</si>
  <si>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</si>
  <si>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</si>
  <si>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</si>
  <si>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</si>
  <si>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</si>
  <si>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</si>
  <si>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</si>
  <si>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</si>
  <si>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</si>
  <si>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</si>
  <si>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</si>
  <si>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</si>
  <si>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</si>
  <si>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</si>
  <si>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</si>
  <si>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</si>
  <si>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</si>
  <si>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</si>
  <si>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</si>
  <si>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</si>
  <si>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</si>
  <si>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</si>
  <si>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</si>
  <si>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</si>
  <si>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</si>
  <si>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</si>
  <si>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</si>
  <si>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</si>
  <si>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</si>
  <si>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</si>
  <si>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</si>
  <si>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</si>
  <si>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</si>
  <si>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</si>
  <si>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</si>
  <si>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</si>
  <si>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</si>
  <si>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</si>
  <si>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</si>
  <si>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</si>
  <si>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</si>
  <si>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</si>
  <si>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</si>
  <si>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</si>
  <si>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</si>
  <si>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</si>
  <si>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</si>
  <si>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</si>
  <si>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</si>
  <si>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</si>
  <si>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</si>
  <si>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</si>
  <si>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</si>
  <si>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</si>
  <si>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</si>
  <si>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</si>
  <si>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</si>
  <si>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</si>
  <si>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</si>
  <si>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</si>
  <si>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</si>
  <si>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</si>
  <si>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</si>
  <si>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</si>
  <si>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</si>
  <si>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</si>
  <si>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</si>
  <si>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</si>
  <si>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</si>
  <si>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</si>
  <si>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</si>
  <si>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</si>
  <si>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</si>
  <si>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</si>
  <si>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</si>
  <si>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</si>
  <si>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</si>
  <si>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</si>
  <si>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</si>
  <si>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</si>
  <si>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</si>
  <si>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</si>
  <si>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</si>
  <si>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</si>
  <si>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</si>
  <si>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</si>
  <si>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</si>
  <si>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</si>
  <si>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</si>
  <si>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</si>
  <si>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</si>
  <si>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</si>
  <si>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</si>
  <si>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</si>
  <si>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</si>
  <si>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</si>
  <si>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</si>
  <si>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</si>
  <si>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</si>
  <si>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</si>
  <si>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</si>
  <si>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</si>
  <si>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</si>
  <si>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</si>
  <si>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</si>
  <si>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</si>
  <si>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</si>
  <si>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</si>
  <si>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</si>
  <si>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</si>
  <si>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</si>
  <si>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</si>
  <si>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</si>
  <si>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</si>
  <si>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</si>
  <si>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</si>
  <si>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</si>
  <si>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</si>
  <si>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</si>
  <si>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</si>
  <si>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</si>
  <si>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</si>
  <si>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</si>
  <si>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</si>
  <si>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</si>
  <si>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</si>
  <si>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</si>
  <si>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</si>
  <si>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</si>
  <si>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</si>
  <si>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</si>
  <si>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</si>
  <si>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</si>
  <si>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</si>
  <si>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</si>
  <si>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</si>
  <si>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</si>
  <si>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</si>
  <si>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</si>
  <si>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</si>
  <si>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</si>
  <si>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</si>
  <si>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</si>
  <si>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</si>
  <si>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</si>
  <si>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</si>
  <si>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</si>
  <si>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</si>
  <si>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</si>
  <si>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</si>
  <si>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</si>
  <si>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</si>
  <si>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</si>
  <si>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</si>
  <si>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</si>
  <si>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</si>
  <si>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</si>
  <si>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</si>
  <si>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</si>
  <si>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</si>
  <si>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</si>
  <si>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</si>
  <si>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</si>
  <si>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</si>
  <si>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</si>
  <si>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</si>
  <si>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</si>
  <si>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</si>
  <si>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</si>
  <si>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</si>
  <si>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</si>
  <si>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</si>
  <si>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</si>
  <si>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</si>
  <si>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</si>
  <si>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</si>
  <si>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</si>
  <si>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</si>
  <si>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</si>
  <si>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</si>
  <si>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</si>
  <si>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</si>
  <si>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</si>
  <si>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</si>
  <si>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</si>
  <si>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</si>
  <si>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</si>
  <si>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</si>
  <si>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</si>
  <si>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</si>
  <si>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</si>
  <si>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</si>
  <si>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</si>
  <si>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</si>
  <si>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</si>
  <si>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</si>
  <si>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</si>
  <si>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</si>
  <si>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</si>
  <si>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</si>
  <si>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</si>
  <si>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</si>
  <si>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</si>
  <si>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</si>
  <si>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</si>
  <si>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</si>
  <si>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</si>
  <si>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</si>
  <si>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</si>
  <si>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</si>
  <si>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</si>
  <si>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</si>
  <si>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</si>
  <si>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</si>
  <si>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</si>
  <si>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</si>
  <si>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</si>
  <si>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</si>
  <si>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</si>
  <si>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</si>
  <si>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</si>
  <si>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</si>
  <si>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</si>
  <si>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</si>
  <si>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</si>
  <si>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</si>
  <si>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</si>
  <si>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</si>
  <si>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</si>
  <si>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</si>
  <si>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</si>
  <si>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</si>
  <si>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</si>
  <si>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</si>
  <si>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</si>
  <si>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</si>
  <si>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</si>
  <si>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</si>
  <si>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</si>
  <si>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</si>
  <si>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</si>
  <si>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</si>
  <si>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</si>
  <si>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</si>
  <si>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</si>
  <si>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</si>
  <si>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</si>
  <si>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</si>
  <si>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</si>
  <si>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</si>
  <si>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</si>
  <si>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</si>
  <si>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</si>
  <si>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</si>
  <si>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</si>
  <si>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</si>
  <si>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</si>
  <si>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</si>
  <si>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</si>
  <si>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</si>
  <si>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</si>
  <si>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</si>
  <si>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</si>
  <si>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</si>
  <si>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</si>
  <si>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</si>
  <si>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</si>
  <si>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</si>
  <si>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</si>
  <si>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</si>
  <si>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</si>
  <si>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</si>
  <si>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</si>
  <si>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</si>
  <si>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</si>
  <si>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</si>
  <si>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</si>
  <si>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</si>
  <si>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</si>
  <si>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</si>
  <si>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</si>
  <si>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</si>
  <si>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</si>
  <si>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</si>
  <si>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</si>
  <si>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</si>
  <si>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</si>
  <si>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</si>
  <si>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</si>
  <si>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</si>
  <si>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</si>
  <si>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</si>
  <si>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</si>
  <si>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</si>
  <si>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</si>
  <si>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</si>
  <si>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</si>
  <si>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</si>
  <si>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</si>
  <si>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</si>
  <si>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</si>
  <si>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</si>
  <si>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</si>
  <si>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</si>
  <si>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</si>
  <si>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</si>
  <si>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</si>
  <si>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</si>
  <si>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</si>
  <si>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</si>
  <si>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</si>
  <si>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</si>
  <si>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</si>
  <si>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</si>
  <si>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</si>
  <si>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</si>
  <si>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</si>
  <si>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</si>
  <si>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</si>
  <si>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</si>
  <si>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</si>
  <si>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</si>
  <si>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</si>
  <si>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</si>
  <si>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</si>
  <si>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</si>
  <si>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</si>
  <si>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</si>
  <si>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</si>
  <si>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</si>
  <si>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</si>
  <si>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</si>
  <si>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</si>
  <si>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</si>
  <si>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</si>
  <si>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</si>
  <si>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</si>
  <si>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</si>
  <si>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</si>
  <si>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</si>
  <si>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</si>
  <si>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</si>
  <si>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</si>
  <si>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</si>
  <si>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</si>
  <si>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</si>
  <si>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</si>
  <si>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</si>
  <si>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</si>
  <si>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</si>
  <si>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</si>
  <si>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</si>
  <si>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</si>
  <si>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</si>
  <si>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</si>
  <si>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</si>
  <si>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</si>
  <si>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</si>
  <si>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</si>
  <si>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</si>
  <si>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</si>
  <si>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</si>
  <si>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</si>
  <si>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</si>
  <si>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</si>
  <si>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</si>
  <si>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</si>
  <si>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</si>
  <si>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</si>
  <si>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</si>
  <si>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</si>
  <si>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</si>
  <si>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</si>
  <si>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</si>
  <si>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</si>
  <si>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</si>
  <si>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</si>
  <si>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</si>
  <si>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</si>
  <si>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</si>
  <si>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</si>
  <si>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</si>
  <si>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</si>
  <si>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</si>
  <si>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</si>
  <si>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</si>
  <si>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</si>
  <si>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</si>
  <si>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</si>
  <si>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</si>
  <si>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</si>
  <si>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</si>
  <si>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</si>
  <si>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</si>
  <si>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</si>
  <si>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</si>
  <si>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</si>
  <si>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</si>
  <si>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</si>
  <si>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</si>
  <si>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</si>
  <si>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</si>
  <si>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</si>
  <si>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</si>
  <si>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</si>
  <si>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</si>
  <si>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</si>
  <si>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</si>
  <si>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</si>
  <si>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</si>
  <si>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</si>
  <si>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</si>
  <si>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</si>
  <si>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</si>
  <si>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</si>
  <si>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</si>
  <si>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</si>
  <si>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</si>
  <si>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</si>
  <si>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</si>
  <si>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</si>
  <si>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</si>
  <si>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</si>
  <si>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</si>
  <si>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</si>
  <si>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</si>
  <si>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</si>
  <si>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</si>
  <si>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</si>
  <si>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</si>
  <si>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</si>
  <si>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</si>
  <si>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</si>
  <si>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</si>
  <si>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</si>
  <si>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</si>
  <si>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</si>
  <si>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</si>
  <si>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</si>
  <si>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</si>
  <si>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</si>
  <si>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</si>
  <si>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</si>
  <si>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</si>
  <si>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</si>
  <si>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</si>
  <si>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</si>
  <si>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</si>
  <si>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</si>
  <si>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</si>
  <si>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</si>
  <si>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</si>
  <si>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</si>
  <si>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</si>
  <si>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</si>
  <si>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</si>
  <si>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</si>
  <si>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</si>
  <si>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</si>
  <si>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</si>
  <si>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</si>
  <si>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</si>
  <si>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</si>
  <si>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</si>
  <si>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</si>
  <si>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</si>
  <si>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</si>
  <si>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</si>
  <si>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</si>
  <si>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</si>
  <si>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</si>
  <si>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</si>
  <si>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</si>
  <si>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</si>
  <si>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</si>
  <si>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</si>
  <si>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</si>
  <si>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</si>
  <si>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</si>
  <si>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</si>
  <si>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</si>
  <si>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</si>
  <si>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</si>
  <si>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</si>
  <si>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</si>
  <si>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</si>
  <si>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</si>
  <si>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</si>
  <si>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</si>
  <si>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</si>
  <si>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</si>
  <si>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</si>
  <si>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</si>
  <si>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</si>
  <si>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</si>
  <si>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</si>
  <si>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</si>
  <si>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</si>
  <si>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</si>
  <si>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</si>
  <si>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</si>
  <si>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</si>
  <si>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</si>
  <si>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</si>
  <si>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</si>
  <si>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</si>
  <si>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</si>
  <si>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</si>
  <si>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</si>
  <si>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</si>
  <si>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</si>
  <si>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</si>
  <si>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</si>
  <si>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</si>
  <si>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</si>
  <si>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</si>
  <si>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</si>
  <si>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</si>
  <si>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</si>
  <si>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</si>
  <si>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</si>
  <si>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</si>
  <si>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</si>
  <si>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</si>
  <si>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</si>
  <si>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</si>
  <si>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</si>
  <si>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</si>
  <si>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</si>
  <si>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</si>
  <si>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</si>
  <si>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</si>
  <si>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</si>
  <si>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</si>
  <si>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</si>
  <si>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</si>
  <si>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</si>
  <si>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</si>
  <si>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</si>
  <si>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</si>
  <si>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</si>
  <si>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</si>
  <si>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</si>
  <si>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</si>
  <si>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</si>
  <si>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</si>
  <si>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</si>
  <si>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</si>
  <si>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</si>
  <si>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</si>
  <si>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</si>
  <si>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</si>
  <si>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</si>
  <si>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</si>
  <si>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</si>
  <si>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</si>
  <si>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</si>
  <si>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</si>
  <si>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</si>
  <si>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</si>
  <si>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</si>
  <si>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</si>
  <si>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</si>
  <si>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</si>
  <si>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</si>
  <si>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</si>
  <si>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</si>
  <si>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</si>
  <si>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</si>
  <si>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</si>
  <si>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</si>
  <si>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</si>
  <si>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</si>
  <si>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</si>
  <si>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</si>
  <si>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</si>
  <si>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</si>
  <si>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</si>
  <si>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</si>
  <si>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</si>
  <si>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</si>
  <si>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</si>
  <si>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</si>
  <si>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</si>
  <si>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</si>
  <si>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</si>
  <si>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</si>
  <si>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</si>
  <si>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</si>
  <si>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</si>
  <si>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</si>
  <si>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</si>
  <si>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</si>
  <si>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</si>
  <si>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</si>
  <si>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</si>
  <si>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</si>
  <si>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</si>
  <si>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</si>
  <si>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</si>
  <si>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</si>
  <si>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</si>
  <si>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</si>
  <si>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</si>
  <si>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</si>
  <si>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</si>
  <si>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</si>
  <si>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</si>
  <si>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</si>
  <si>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</si>
  <si>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</si>
  <si>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</si>
  <si>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</si>
  <si>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</si>
  <si>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</si>
  <si>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</si>
  <si>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</si>
  <si>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</si>
  <si>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</si>
  <si>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</si>
  <si>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</si>
  <si>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</si>
  <si>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</si>
  <si>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</si>
  <si>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</si>
  <si>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</si>
  <si>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</si>
  <si>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</si>
  <si>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</si>
  <si>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</si>
  <si>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</si>
  <si>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</si>
  <si>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</si>
  <si>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</si>
  <si>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</si>
  <si>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</si>
  <si>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</si>
  <si>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</si>
  <si>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</si>
  <si>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</si>
  <si>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</si>
  <si>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</si>
  <si>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</si>
  <si>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</si>
  <si>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</si>
  <si>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</si>
  <si>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</si>
  <si>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</si>
  <si>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</si>
  <si>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</si>
  <si>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</si>
  <si>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</si>
  <si>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</si>
  <si>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</si>
  <si>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</si>
  <si>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</si>
  <si>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</si>
  <si>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</si>
  <si>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</si>
  <si>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</si>
  <si>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</si>
  <si>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</si>
  <si>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</si>
  <si>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</si>
  <si>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</si>
  <si>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</si>
  <si>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</si>
  <si>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</si>
  <si>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</si>
  <si>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</si>
  <si>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</si>
  <si>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</si>
  <si>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</si>
  <si>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</si>
  <si>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</si>
  <si>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</si>
  <si>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</si>
  <si>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</si>
  <si>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</si>
  <si>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</si>
  <si>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</si>
  <si>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</si>
  <si>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</si>
  <si>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</si>
  <si>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</si>
  <si>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</si>
  <si>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</si>
  <si>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</si>
  <si>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</si>
  <si>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</si>
  <si>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</si>
  <si>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</si>
  <si>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</si>
  <si>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</si>
  <si>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</si>
  <si>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</si>
  <si>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</si>
  <si>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</si>
  <si>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</si>
  <si>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</si>
  <si>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</si>
  <si>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</si>
  <si>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</si>
  <si>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</si>
  <si>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</si>
  <si>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</si>
  <si>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</si>
  <si>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</si>
  <si>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</si>
  <si>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</si>
  <si>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</si>
  <si>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</si>
  <si>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</si>
  <si>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</si>
  <si>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</si>
  <si>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</si>
  <si>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</si>
  <si>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</si>
  <si>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</si>
  <si>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</si>
  <si>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</si>
  <si>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</si>
  <si>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</si>
  <si>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</si>
  <si>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</si>
  <si>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</si>
  <si>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</si>
  <si>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</si>
  <si>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</si>
  <si>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</si>
  <si>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</si>
  <si>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</si>
  <si>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</si>
  <si>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</si>
  <si>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</si>
  <si>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</si>
  <si>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</si>
  <si>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</si>
  <si>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</si>
  <si>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</si>
  <si>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</si>
  <si>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</si>
  <si>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</si>
  <si>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</si>
  <si>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</si>
  <si>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</si>
  <si>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</si>
  <si>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</si>
  <si>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</si>
  <si>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</si>
  <si>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</si>
  <si>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</si>
  <si>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</si>
  <si>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</si>
  <si>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</si>
  <si>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</si>
  <si>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</si>
  <si>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</si>
  <si>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</si>
  <si>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</si>
  <si>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</si>
  <si>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</si>
  <si>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</si>
  <si>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</si>
  <si>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</si>
  <si>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</si>
  <si>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</si>
  <si>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</si>
  <si>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</si>
  <si>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</si>
  <si>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</si>
  <si>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</si>
  <si>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</si>
  <si>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</si>
  <si>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</si>
  <si>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</si>
  <si>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</si>
  <si>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</si>
  <si>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</si>
  <si>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</si>
  <si>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</si>
  <si>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</si>
  <si>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</si>
  <si>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</si>
  <si>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</si>
  <si>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</si>
  <si>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</si>
  <si>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</si>
  <si>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</si>
  <si>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</si>
  <si>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</si>
  <si>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</si>
  <si>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</si>
  <si>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</si>
  <si>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</si>
  <si>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</si>
  <si>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</si>
  <si>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</si>
  <si>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</si>
  <si>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</si>
  <si>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</si>
  <si>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</si>
  <si>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</si>
  <si>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</si>
  <si>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</si>
  <si>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</si>
  <si>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</si>
  <si>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</si>
  <si>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</si>
  <si>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</si>
  <si>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</si>
  <si>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</si>
  <si>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</si>
  <si>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</si>
  <si>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</si>
  <si>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</si>
  <si>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</si>
  <si>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</si>
  <si>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</si>
  <si>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</si>
  <si>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</si>
  <si>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</si>
  <si>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</si>
  <si>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</si>
  <si>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</si>
  <si>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</si>
  <si>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</si>
  <si>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</si>
  <si>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</si>
  <si>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</si>
  <si>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</si>
  <si>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</si>
  <si>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</si>
  <si>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</si>
  <si>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</si>
  <si>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</si>
  <si>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</si>
  <si>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</si>
  <si>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</si>
  <si>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</si>
  <si>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</si>
  <si>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</si>
  <si>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</si>
  <si>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</si>
  <si>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</si>
  <si>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</si>
  <si>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</si>
  <si>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</si>
  <si>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</si>
  <si>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</si>
  <si>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</si>
  <si>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</si>
  <si>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</si>
  <si>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</si>
  <si>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</si>
  <si>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</si>
  <si>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</si>
  <si>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</si>
  <si>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</si>
  <si>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</si>
  <si>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</si>
  <si>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</si>
  <si>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</si>
  <si>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</si>
  <si>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</si>
  <si>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</si>
  <si>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</si>
  <si>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</si>
  <si>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</si>
  <si>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</si>
  <si>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</si>
  <si>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</si>
  <si>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</si>
  <si>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</si>
  <si>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</si>
  <si>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</si>
  <si>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</si>
  <si>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</si>
  <si>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</si>
  <si>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</si>
  <si>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</si>
  <si>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</si>
  <si>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</si>
  <si>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</si>
  <si>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</si>
  <si>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</si>
  <si>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</si>
  <si>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</si>
  <si>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</si>
  <si>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</si>
  <si>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</si>
  <si>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</si>
  <si>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</si>
  <si>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</si>
  <si>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</si>
  <si>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</si>
  <si>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</si>
  <si>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</si>
  <si>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</si>
  <si>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</si>
  <si>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</si>
  <si>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</si>
  <si>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</si>
  <si>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</si>
  <si>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</si>
  <si>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</si>
  <si>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</si>
  <si>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</si>
  <si>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</si>
  <si>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</si>
  <si>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</si>
  <si>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</si>
  <si>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</si>
  <si>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</si>
  <si>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</si>
  <si>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</si>
  <si>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</si>
  <si>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</si>
  <si>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</si>
  <si>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</si>
  <si>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</si>
  <si>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</si>
  <si>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</si>
  <si>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</si>
  <si>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</si>
  <si>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</si>
  <si>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</si>
  <si>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</si>
  <si>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</si>
  <si>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</si>
  <si>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</si>
  <si>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</si>
  <si>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</si>
  <si>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</si>
  <si>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</si>
  <si>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</si>
  <si>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</si>
  <si>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</si>
  <si>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</si>
  <si>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</si>
  <si>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</si>
  <si>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</si>
  <si>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</si>
  <si>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</si>
  <si>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</si>
  <si>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</si>
  <si>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</si>
  <si>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</si>
  <si>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</si>
  <si>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</si>
  <si>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</si>
  <si>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</si>
  <si>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</si>
  <si>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</si>
  <si>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</si>
  <si>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</si>
  <si>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</si>
  <si>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</si>
  <si>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</si>
  <si>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</si>
  <si>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</si>
  <si>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</si>
  <si>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</si>
  <si>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</si>
  <si>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</si>
  <si>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</si>
  <si>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</si>
  <si>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</si>
  <si>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</si>
  <si>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</si>
  <si>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</si>
  <si>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</si>
  <si>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</si>
  <si>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</si>
  <si>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</si>
  <si>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</si>
  <si>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</si>
  <si>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</si>
  <si>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</si>
  <si>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</si>
  <si>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</si>
  <si>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</si>
  <si>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</si>
  <si>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</si>
  <si>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</si>
  <si>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</si>
  <si>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</si>
  <si>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</si>
  <si>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</si>
  <si>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</si>
  <si>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</si>
  <si>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</si>
  <si>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</si>
  <si>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</si>
  <si>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</si>
  <si>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</si>
  <si>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</si>
  <si>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</si>
  <si>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</si>
  <si>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</si>
  <si>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</si>
  <si>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</si>
  <si>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</si>
  <si>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</si>
  <si>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</si>
  <si>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</si>
  <si>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</si>
  <si>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</si>
  <si>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</si>
  <si>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</si>
  <si>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</si>
  <si>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</si>
  <si>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</si>
  <si>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</si>
  <si>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</si>
  <si>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</si>
  <si>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</si>
  <si>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</si>
  <si>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</si>
  <si>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</si>
  <si>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</si>
  <si>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</si>
  <si>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</si>
  <si>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</si>
  <si>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</si>
  <si>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</si>
  <si>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</si>
  <si>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</si>
  <si>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</si>
  <si>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</si>
  <si>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</si>
  <si>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</si>
  <si>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</si>
  <si>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</si>
  <si>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</si>
  <si>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</si>
  <si>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</si>
  <si>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</si>
  <si>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</si>
  <si>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</si>
  <si>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</si>
  <si>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</si>
  <si>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</si>
  <si>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</si>
  <si>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</si>
  <si>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</si>
  <si>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</si>
  <si>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</si>
  <si>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</si>
  <si>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</si>
  <si>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</si>
  <si>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</si>
  <si>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</si>
  <si>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</si>
  <si>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</si>
  <si>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</si>
  <si>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</si>
  <si>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</si>
  <si>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</si>
  <si>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</si>
  <si>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</si>
  <si>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</si>
  <si>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</si>
  <si>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</si>
  <si>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</si>
  <si>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</si>
  <si>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</si>
  <si>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</si>
  <si>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</si>
  <si>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</si>
  <si>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</si>
  <si>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</si>
  <si>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</si>
  <si>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</si>
  <si>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</si>
  <si>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</si>
  <si>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</si>
  <si>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</si>
  <si>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</si>
  <si>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</si>
  <si>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</si>
  <si>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</si>
  <si>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</si>
  <si>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</si>
  <si>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</si>
  <si>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</si>
  <si>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</si>
  <si>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</si>
  <si>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</si>
  <si>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</si>
  <si>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</si>
  <si>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</si>
  <si>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</si>
  <si>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</si>
  <si>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</si>
  <si>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</si>
  <si>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</si>
  <si>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</si>
  <si>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</si>
  <si>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</si>
  <si>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</si>
  <si>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</si>
  <si>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</si>
  <si>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</si>
  <si>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</si>
  <si>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</si>
  <si>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</si>
  <si>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</si>
  <si>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</si>
  <si>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</si>
  <si>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</si>
  <si>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</si>
  <si>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</si>
  <si>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</si>
  <si>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</si>
  <si>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</si>
  <si>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</si>
  <si>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</si>
  <si>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</si>
  <si>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</si>
  <si>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</si>
  <si>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</si>
  <si>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</si>
  <si>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</si>
  <si>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</si>
  <si>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</si>
  <si>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</si>
  <si>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</si>
  <si>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</si>
  <si>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</si>
  <si>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</si>
  <si>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</si>
  <si>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</si>
  <si>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</si>
  <si>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</si>
  <si>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</si>
  <si>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</si>
  <si>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</si>
  <si>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</si>
  <si>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</si>
  <si>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</si>
  <si>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</si>
  <si>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</si>
  <si>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</si>
  <si>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</si>
  <si>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</si>
  <si>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</si>
  <si>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</si>
  <si>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</si>
  <si>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</si>
  <si>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</si>
  <si>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</si>
  <si>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</si>
  <si>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</si>
  <si>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</si>
  <si>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</si>
  <si>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</si>
  <si>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</si>
  <si>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</si>
  <si>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</si>
  <si>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</si>
  <si>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</si>
  <si>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</si>
  <si>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</si>
  <si>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</si>
  <si>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</si>
  <si>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</si>
  <si>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</si>
  <si>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</si>
  <si>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</si>
  <si>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</si>
  <si>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</si>
  <si>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</si>
  <si>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</si>
  <si>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</si>
  <si>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</si>
  <si>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</si>
  <si>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</si>
  <si>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</si>
  <si>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</si>
  <si>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</si>
  <si>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</si>
  <si>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</si>
  <si>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</si>
  <si>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</si>
  <si>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</si>
  <si>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</si>
  <si>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</si>
  <si>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</si>
  <si>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</si>
  <si>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</si>
  <si>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</si>
  <si>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</si>
  <si>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</si>
  <si>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</si>
  <si>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</si>
  <si>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</si>
  <si>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</si>
  <si>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</si>
  <si>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</si>
  <si>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</si>
  <si>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</si>
  <si>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</si>
  <si>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</si>
  <si>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</si>
  <si>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</si>
  <si>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</si>
  <si>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</si>
  <si>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</si>
  <si>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</si>
  <si>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</si>
  <si>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</si>
  <si>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</si>
  <si>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</si>
  <si>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</si>
  <si>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</si>
  <si>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</si>
  <si>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</si>
  <si>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</si>
  <si>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</si>
  <si>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</si>
  <si>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</si>
  <si>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</si>
  <si>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</si>
  <si>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</si>
  <si>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</si>
  <si>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</si>
  <si>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</si>
  <si>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</si>
  <si>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</si>
  <si>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</si>
  <si>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</si>
  <si>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</si>
  <si>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</si>
  <si>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</si>
  <si>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</si>
  <si>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</si>
  <si>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</si>
  <si>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</si>
  <si>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</si>
  <si>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</si>
  <si>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</si>
  <si>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</si>
  <si>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</si>
  <si>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</si>
  <si>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</si>
  <si>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</si>
  <si>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</si>
  <si>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</si>
  <si>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</si>
  <si>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</si>
  <si>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</si>
  <si>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</si>
  <si>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</si>
  <si>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</si>
  <si>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</si>
  <si>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</si>
  <si>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</si>
  <si>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</si>
  <si>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</si>
  <si>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</si>
  <si>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</si>
  <si>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</si>
  <si>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</si>
  <si>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</si>
  <si>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</si>
  <si>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</si>
  <si>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</si>
  <si>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</si>
  <si>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</si>
  <si>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</si>
  <si>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</si>
  <si>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</si>
  <si>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</si>
  <si>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</si>
  <si>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</si>
  <si>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</si>
  <si>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</si>
  <si>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</si>
  <si>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</si>
  <si>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</si>
  <si>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</si>
  <si>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</si>
  <si>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</si>
  <si>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</si>
  <si>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</si>
  <si>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</si>
  <si>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</si>
  <si>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</si>
  <si>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</si>
  <si>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</si>
  <si>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</si>
  <si>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</si>
  <si>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</si>
  <si>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</si>
  <si>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</si>
  <si>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</si>
  <si>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</si>
  <si>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</si>
  <si>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</si>
  <si>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</si>
  <si>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</si>
  <si>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</si>
  <si>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</si>
  <si>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</si>
  <si>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</si>
  <si>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</si>
  <si>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</si>
  <si>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</si>
  <si>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</si>
  <si>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</si>
  <si>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</si>
  <si>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</si>
  <si>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</si>
  <si>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</si>
  <si>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</si>
  <si>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</si>
  <si>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</si>
  <si>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</si>
  <si>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</si>
  <si>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</si>
  <si>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</si>
  <si>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</si>
  <si>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</si>
  <si>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</si>
  <si>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</si>
  <si>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</si>
  <si>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</si>
  <si>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</si>
  <si>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</si>
  <si>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</si>
  <si>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</si>
  <si>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</si>
  <si>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</si>
  <si>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</si>
  <si>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</si>
  <si>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</si>
  <si>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</si>
  <si>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</si>
  <si>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</si>
  <si>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</si>
  <si>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</si>
  <si>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</si>
  <si>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</si>
  <si>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</si>
  <si>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</si>
  <si>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</si>
  <si>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</si>
  <si>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</si>
  <si>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</si>
  <si>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</si>
  <si>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</si>
  <si>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</si>
  <si>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</si>
  <si>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</si>
  <si>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</si>
  <si>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</si>
  <si>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</si>
  <si>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</si>
  <si>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</si>
  <si>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</si>
  <si>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</si>
  <si>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</si>
  <si>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</si>
  <si>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</si>
  <si>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</si>
  <si>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</si>
  <si>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</si>
  <si>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</si>
  <si>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</si>
  <si>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</si>
  <si>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</si>
  <si>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</si>
  <si>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</si>
  <si>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</si>
  <si>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</si>
  <si>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</si>
  <si>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</si>
  <si>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</si>
  <si>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</si>
  <si>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</si>
  <si>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</si>
  <si>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</si>
  <si>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</si>
  <si>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</si>
  <si>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</si>
  <si>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</si>
  <si>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</si>
  <si>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</si>
  <si>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</si>
  <si>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</si>
  <si>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</si>
  <si>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</si>
  <si>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</si>
  <si>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</si>
  <si>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</si>
  <si>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</si>
  <si>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</si>
  <si>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</si>
  <si>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</si>
  <si>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</si>
  <si>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</si>
  <si>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</si>
  <si>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</si>
  <si>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</si>
  <si>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</si>
  <si>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</si>
  <si>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</si>
  <si>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</si>
  <si>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</si>
  <si>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</si>
  <si>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</si>
  <si>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</si>
  <si>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</si>
  <si>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</si>
  <si>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</si>
  <si>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</si>
  <si>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</si>
  <si>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</si>
  <si>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</si>
  <si>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</si>
  <si>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</si>
  <si>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</si>
  <si>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</si>
  <si>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</si>
  <si>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</si>
  <si>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</si>
  <si>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</si>
  <si>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</si>
  <si>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</si>
  <si>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</si>
  <si>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</si>
  <si>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</si>
  <si>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</si>
  <si>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</si>
  <si>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</si>
  <si>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</si>
  <si>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</si>
  <si>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</si>
  <si>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</si>
  <si>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</si>
  <si>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</si>
  <si>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</si>
  <si>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</si>
  <si>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</si>
  <si>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</si>
  <si>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</si>
  <si>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</si>
  <si>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</si>
  <si>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</si>
  <si>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</si>
  <si>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</si>
  <si>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</si>
  <si>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</si>
  <si>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</si>
  <si>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</si>
  <si>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</si>
  <si>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</si>
  <si>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</si>
  <si>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</si>
  <si>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</si>
  <si>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</si>
  <si>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</si>
  <si>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</si>
  <si>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</si>
  <si>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</si>
  <si>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</si>
  <si>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</si>
  <si>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</si>
  <si>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</si>
  <si>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</si>
  <si>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</si>
  <si>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</si>
  <si>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</si>
  <si>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</si>
  <si>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</si>
  <si>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</si>
  <si>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</si>
  <si>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</si>
  <si>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</si>
  <si>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</si>
  <si>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</si>
  <si>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</si>
  <si>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</si>
  <si>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</si>
  <si>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</si>
  <si>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</si>
  <si>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</si>
  <si>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</si>
  <si>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</si>
  <si>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</si>
  <si>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</si>
  <si>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</si>
  <si>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</si>
  <si>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</si>
  <si>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</si>
  <si>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</si>
  <si>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</si>
  <si>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</si>
  <si>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</si>
  <si>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</si>
  <si>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</si>
  <si>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</si>
  <si>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</si>
  <si>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</si>
  <si>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</si>
  <si>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</si>
  <si>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</si>
  <si>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</si>
  <si>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</si>
  <si>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</si>
  <si>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</si>
  <si>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</si>
  <si>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</si>
  <si>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</si>
  <si>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</si>
  <si>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</si>
  <si>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</si>
  <si>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</si>
  <si>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</si>
  <si>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</si>
  <si>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</si>
  <si>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</si>
  <si>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</si>
  <si>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</si>
  <si>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</si>
  <si>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</si>
  <si>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</si>
  <si>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</si>
  <si>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</si>
  <si>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</si>
  <si>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</si>
  <si>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</si>
  <si>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</si>
  <si>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</si>
  <si>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</si>
  <si>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</si>
  <si>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</si>
  <si>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</si>
  <si>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</si>
  <si>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</si>
  <si>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</si>
  <si>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</si>
  <si>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</si>
  <si>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</si>
  <si>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</si>
  <si>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</si>
  <si>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</si>
  <si>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</si>
  <si>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</si>
  <si>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</si>
  <si>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</si>
  <si>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</si>
  <si>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</si>
  <si>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</si>
  <si>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</si>
  <si>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</si>
  <si>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</si>
  <si>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</si>
  <si>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</si>
  <si>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</si>
  <si>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</si>
  <si>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</si>
  <si>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</si>
  <si>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</si>
  <si>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</si>
  <si>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</si>
  <si>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</si>
  <si>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</si>
  <si>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</si>
  <si>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</si>
  <si>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</si>
  <si>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</si>
  <si>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</si>
  <si>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</si>
  <si>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</si>
  <si>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</si>
  <si>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</si>
  <si>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</si>
  <si>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</si>
  <si>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</si>
  <si>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</si>
  <si>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</si>
  <si>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</si>
  <si>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</si>
  <si>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</si>
  <si>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</si>
  <si>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</si>
  <si>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</si>
  <si>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</si>
  <si>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</si>
  <si>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</si>
  <si>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</si>
  <si>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</si>
  <si>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</si>
  <si>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</si>
  <si>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</si>
  <si>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</si>
  <si>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</si>
  <si>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</si>
  <si>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</si>
  <si>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</si>
  <si>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</si>
  <si>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</si>
  <si>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</si>
  <si>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</si>
  <si>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</si>
  <si>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</si>
  <si>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</si>
  <si>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</si>
  <si>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</si>
  <si>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</si>
  <si>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</si>
  <si>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</si>
  <si>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</si>
  <si>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</si>
  <si>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</si>
  <si>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</si>
  <si>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</si>
  <si>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</si>
  <si>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</si>
  <si>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</si>
  <si>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</si>
  <si>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</si>
  <si>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</si>
  <si>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</si>
  <si>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</si>
  <si>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</si>
  <si>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</si>
  <si>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</si>
  <si>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</si>
  <si>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</si>
  <si>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</si>
  <si>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</si>
  <si>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</si>
  <si>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</si>
  <si>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</si>
  <si>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</si>
  <si>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</si>
  <si>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</si>
  <si>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</si>
  <si>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</si>
  <si>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</si>
  <si>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</si>
  <si>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</si>
  <si>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</si>
  <si>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</si>
  <si>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</si>
  <si>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</si>
  <si>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</si>
  <si>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</si>
  <si>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</si>
  <si>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</si>
  <si>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</si>
  <si>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</si>
  <si>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</si>
  <si>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</si>
  <si>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</si>
  <si>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</si>
  <si>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</si>
  <si>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</si>
  <si>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</si>
  <si>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</si>
  <si>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</si>
  <si>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</si>
  <si>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</si>
  <si>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</si>
  <si>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</si>
  <si>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</si>
  <si>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</si>
  <si>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</si>
  <si>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</si>
  <si>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</si>
  <si>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</si>
  <si>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</si>
  <si>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</si>
  <si>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</si>
  <si>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</si>
  <si>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</si>
  <si>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</si>
  <si>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</si>
  <si>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</si>
  <si>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</si>
  <si>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</si>
  <si>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</si>
  <si>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</si>
  <si>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</si>
  <si>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</si>
  <si>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</si>
  <si>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</si>
  <si>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</si>
  <si>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</si>
  <si>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</si>
  <si>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</si>
  <si>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</si>
  <si>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</si>
  <si>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</si>
  <si>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</si>
  <si>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</si>
  <si>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</si>
  <si>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</si>
  <si>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</si>
  <si>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</si>
  <si>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</si>
  <si>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</si>
  <si>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</si>
  <si>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</si>
  <si>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</si>
  <si>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</si>
  <si>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</si>
  <si>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</si>
  <si>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</si>
  <si>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</si>
  <si>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</si>
  <si>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</si>
  <si>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</si>
  <si>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</si>
  <si>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</si>
  <si>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</si>
  <si>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</si>
  <si>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</si>
  <si>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</si>
  <si>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</si>
  <si>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</si>
  <si>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</si>
  <si>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</si>
  <si>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</si>
  <si>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</si>
  <si>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</si>
  <si>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</si>
  <si>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</si>
  <si>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</si>
  <si>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</si>
  <si>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</si>
  <si>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</si>
  <si>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</si>
  <si>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</si>
  <si>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</si>
  <si>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</si>
  <si>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</si>
  <si>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</si>
  <si>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</si>
  <si>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</si>
  <si>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</si>
  <si>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</si>
  <si>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</si>
  <si>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</si>
  <si>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</si>
  <si>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</si>
  <si>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</si>
  <si>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</si>
  <si>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</si>
  <si>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</si>
  <si>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</si>
  <si>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</si>
  <si>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</si>
  <si>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</si>
  <si>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</si>
  <si>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</si>
  <si>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</si>
  <si>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</si>
  <si>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</si>
  <si>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</si>
  <si>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</si>
  <si>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</si>
  <si>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</si>
  <si>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</si>
  <si>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</si>
  <si>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</si>
  <si>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</si>
  <si>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</si>
  <si>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</si>
  <si>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</si>
  <si>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</si>
  <si>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</si>
  <si>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</si>
  <si>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</si>
  <si>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</si>
  <si>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</si>
  <si>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</si>
  <si>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</si>
  <si>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</si>
  <si>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</si>
  <si>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</si>
  <si>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</si>
  <si>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</si>
  <si>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</si>
  <si>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</si>
  <si>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</si>
  <si>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</si>
  <si>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</si>
  <si>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</si>
  <si>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</si>
  <si>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</si>
  <si>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</si>
  <si>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</si>
  <si>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</si>
  <si>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</si>
  <si>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</si>
  <si>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</si>
  <si>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</si>
  <si>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</si>
  <si>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</si>
  <si>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</si>
  <si>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</si>
  <si>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</si>
  <si>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</si>
  <si>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</si>
  <si>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</si>
  <si>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</si>
  <si>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</si>
  <si>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</si>
  <si>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</si>
  <si>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</si>
  <si>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</si>
  <si>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</si>
  <si>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</si>
  <si>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</si>
  <si>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</si>
  <si>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</si>
  <si>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</si>
  <si>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</si>
  <si>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</si>
  <si>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</si>
  <si>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</si>
  <si>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</si>
  <si>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</si>
  <si>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</si>
  <si>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</si>
  <si>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</si>
  <si>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</si>
  <si>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</si>
  <si>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</si>
  <si>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</si>
  <si>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</si>
  <si>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</si>
  <si>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</si>
  <si>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</si>
  <si>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</si>
  <si>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</si>
  <si>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</si>
  <si>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</si>
  <si>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</si>
  <si>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</si>
  <si>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</si>
  <si>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</si>
  <si>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</si>
  <si>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</si>
  <si>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</si>
  <si>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</si>
  <si>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</si>
  <si>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</si>
  <si>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</si>
  <si>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</si>
  <si>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</si>
  <si>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</si>
  <si>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</si>
  <si>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</si>
  <si>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</si>
  <si>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</si>
  <si>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</si>
  <si>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</si>
  <si>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</si>
  <si>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</si>
  <si>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</si>
  <si>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</si>
  <si>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</si>
  <si>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</si>
  <si>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</si>
  <si>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</si>
  <si>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</si>
  <si>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</si>
  <si>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</si>
  <si>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</si>
  <si>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</si>
  <si>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</si>
  <si>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</si>
  <si>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</si>
  <si>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</si>
  <si>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</si>
  <si>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</si>
  <si>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</si>
  <si>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</si>
  <si>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</si>
  <si>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</si>
  <si>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</si>
  <si>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</si>
  <si>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</si>
  <si>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</si>
  <si>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</si>
  <si>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</si>
  <si>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</si>
  <si>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</si>
  <si>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</si>
  <si>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</si>
  <si>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</si>
  <si>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</si>
  <si>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</si>
  <si>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</si>
  <si>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</si>
  <si>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</si>
  <si>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</si>
  <si>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</si>
  <si>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</si>
  <si>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</si>
  <si>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</si>
  <si>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</si>
  <si>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</si>
  <si>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</si>
  <si>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</si>
  <si>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</si>
  <si>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</si>
  <si>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</si>
  <si>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</si>
  <si>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</si>
  <si>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</si>
  <si>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</si>
  <si>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</si>
  <si>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</si>
  <si>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</si>
  <si>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</si>
  <si>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</si>
  <si>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</si>
  <si>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</si>
  <si>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</si>
  <si>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</si>
  <si>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</si>
  <si>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</si>
  <si>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</si>
  <si>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</si>
  <si>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</si>
  <si>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</si>
  <si>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</si>
  <si>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</si>
  <si>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</si>
  <si>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</si>
  <si>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</si>
  <si>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</si>
  <si>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</si>
  <si>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</si>
  <si>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</si>
  <si>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</si>
  <si>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</si>
  <si>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</si>
  <si>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</si>
  <si>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</si>
  <si>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</si>
  <si>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</si>
  <si>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</si>
  <si>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</si>
  <si>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</si>
  <si>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</si>
  <si>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</si>
  <si>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</si>
  <si>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</si>
  <si>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</si>
  <si>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</si>
  <si>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</si>
  <si>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</si>
  <si>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</si>
  <si>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</si>
  <si>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</si>
  <si>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</si>
  <si>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</si>
  <si>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</si>
  <si>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</si>
  <si>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</si>
  <si>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</si>
  <si>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</si>
  <si>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</si>
  <si>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</si>
  <si>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</si>
  <si>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</si>
  <si>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</si>
  <si>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</si>
  <si>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</si>
  <si>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</si>
  <si>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</si>
  <si>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</si>
  <si>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</si>
  <si>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</si>
  <si>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</si>
  <si>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</si>
  <si>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</si>
  <si>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</si>
  <si>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</si>
  <si>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</si>
  <si>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</si>
  <si>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</si>
  <si>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</si>
  <si>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</si>
  <si>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</si>
  <si>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</si>
  <si>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</si>
  <si>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</si>
  <si>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</si>
  <si>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</si>
  <si>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</si>
  <si>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</si>
  <si>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</si>
  <si>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</si>
  <si>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</si>
  <si>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</si>
  <si>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</si>
  <si>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</si>
  <si>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</si>
  <si>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</si>
  <si>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</si>
  <si>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</si>
  <si>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</si>
  <si>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</si>
  <si>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</si>
  <si>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</si>
  <si>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</si>
  <si>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</si>
  <si>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</si>
  <si>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</si>
  <si>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</si>
  <si>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</si>
  <si>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</si>
  <si>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</si>
  <si>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</si>
  <si>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</si>
  <si>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</si>
  <si>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</si>
  <si>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</si>
  <si>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</si>
  <si>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</si>
  <si>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</si>
  <si>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</si>
  <si>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</si>
  <si>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</si>
  <si>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</si>
  <si>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</si>
  <si>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</si>
  <si>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</si>
  <si>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</si>
  <si>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</si>
  <si>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</si>
  <si>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</si>
  <si>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</si>
  <si>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</si>
  <si>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</si>
  <si>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</si>
  <si>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</si>
  <si>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</si>
  <si>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</si>
  <si>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</si>
  <si>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</si>
  <si>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</si>
  <si>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</si>
  <si>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</si>
  <si>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</si>
  <si>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</si>
  <si>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</si>
  <si>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</si>
  <si>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</si>
  <si>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</si>
  <si>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</si>
  <si>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</si>
  <si>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</si>
  <si>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</si>
  <si>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</si>
  <si>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</si>
  <si>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</si>
  <si>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</si>
  <si>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</si>
  <si>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</si>
  <si>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</si>
  <si>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</si>
  <si>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</si>
  <si>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</si>
  <si>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</si>
  <si>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</si>
  <si>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</si>
  <si>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</si>
  <si>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</si>
  <si>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</si>
  <si>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</si>
  <si>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</si>
  <si>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</si>
  <si>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</si>
  <si>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</si>
  <si>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</si>
  <si>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</si>
  <si>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</si>
  <si>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</si>
  <si>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</si>
  <si>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</si>
  <si>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</si>
  <si>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</si>
  <si>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</si>
  <si>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</si>
  <si>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</si>
  <si>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</si>
  <si>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</si>
  <si>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</si>
  <si>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</si>
  <si>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</si>
  <si>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</si>
  <si>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</si>
  <si>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</si>
  <si>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</si>
  <si>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</si>
  <si>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</si>
  <si>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</si>
  <si>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</si>
  <si>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</si>
  <si>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</si>
  <si>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</si>
  <si>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</si>
  <si>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</si>
  <si>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</si>
  <si>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</si>
  <si>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</si>
  <si>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</si>
  <si>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</si>
  <si>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</si>
  <si>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</si>
  <si>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</si>
  <si>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</si>
  <si>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</si>
  <si>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</si>
  <si>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</si>
  <si>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</si>
  <si>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</si>
  <si>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</si>
  <si>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</si>
  <si>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</si>
  <si>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</si>
  <si>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</si>
  <si>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</si>
  <si>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</si>
  <si>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</si>
  <si>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</si>
  <si>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</si>
  <si>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</si>
  <si>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</si>
  <si>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</si>
  <si>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</si>
  <si>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</si>
  <si>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</si>
  <si>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</si>
  <si>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</si>
  <si>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</si>
  <si>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</si>
  <si>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</si>
  <si>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</si>
  <si>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</si>
  <si>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</si>
  <si>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</si>
  <si>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</si>
  <si>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</si>
  <si>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</si>
  <si>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</si>
  <si>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</si>
  <si>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</si>
  <si>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</si>
  <si>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</si>
  <si>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</si>
  <si>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</si>
  <si>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</si>
  <si>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</si>
  <si>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</si>
  <si>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</si>
  <si>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</si>
  <si>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</si>
  <si>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</si>
  <si>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</si>
  <si>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</si>
  <si>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</si>
  <si>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</si>
  <si>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</si>
  <si>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</si>
  <si>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</si>
  <si>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</si>
  <si>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</si>
  <si>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</si>
  <si>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</si>
  <si>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</si>
  <si>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</si>
  <si>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</si>
  <si>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</si>
  <si>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</si>
  <si>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</si>
  <si>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</si>
  <si>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</si>
  <si>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</si>
  <si>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</si>
  <si>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</si>
  <si>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</si>
  <si>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</si>
  <si>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</si>
  <si>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</si>
  <si>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</si>
  <si>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</si>
  <si>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</si>
  <si>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</si>
  <si>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</si>
  <si>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</si>
  <si>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</si>
  <si>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</si>
  <si>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</si>
  <si>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</si>
  <si>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</si>
  <si>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</si>
  <si>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</si>
  <si>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</si>
  <si>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</si>
  <si>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</si>
  <si>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</si>
  <si>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</si>
  <si>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</si>
  <si>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</si>
  <si>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</si>
  <si>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</si>
  <si>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</si>
  <si>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</si>
  <si>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</si>
  <si>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</si>
  <si>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</si>
  <si>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</si>
  <si>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</si>
  <si>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</si>
  <si>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</si>
  <si>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</si>
  <si>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</si>
  <si>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</si>
  <si>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</si>
  <si>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</si>
  <si>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</si>
  <si>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</si>
  <si>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</si>
  <si>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</si>
  <si>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</si>
  <si>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</si>
  <si>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</si>
  <si>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</si>
  <si>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</si>
  <si>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</si>
  <si>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</si>
  <si>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</si>
  <si>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</si>
  <si>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</si>
  <si>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</si>
  <si>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</si>
  <si>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</si>
  <si>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</si>
  <si>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</si>
  <si>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</si>
  <si>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</si>
  <si>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</si>
  <si>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</si>
  <si>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</si>
  <si>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</si>
  <si>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</si>
  <si>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</si>
  <si>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</si>
  <si>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</si>
  <si>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</si>
  <si>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</si>
  <si>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</si>
  <si>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</si>
  <si>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</si>
  <si>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</si>
  <si>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</si>
  <si>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</si>
  <si>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</si>
  <si>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</si>
  <si>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</si>
  <si>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</si>
  <si>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</si>
  <si>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</si>
  <si>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</si>
  <si>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</si>
  <si>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</si>
  <si>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</si>
  <si>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</si>
  <si>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</si>
  <si>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</si>
  <si>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</si>
  <si>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</si>
  <si>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</si>
  <si>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</si>
  <si>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</si>
  <si>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</si>
  <si>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</si>
  <si>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</si>
  <si>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</si>
  <si>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</si>
  <si>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</si>
  <si>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</si>
  <si>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</si>
  <si>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</si>
  <si>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</si>
  <si>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</si>
  <si>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</si>
  <si>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</si>
  <si>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</si>
  <si>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</si>
  <si>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</si>
  <si>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</si>
  <si>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</si>
  <si>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</si>
  <si>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</si>
  <si>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</si>
  <si>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</si>
  <si>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</si>
  <si>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</si>
  <si>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</si>
  <si>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</si>
  <si>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</si>
  <si>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</si>
  <si>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</si>
  <si>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</si>
  <si>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</si>
  <si>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</si>
  <si>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</si>
  <si>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</si>
  <si>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</si>
  <si>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</si>
  <si>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</si>
  <si>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</si>
  <si>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</si>
  <si>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</si>
  <si>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</si>
  <si>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</si>
  <si>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</si>
  <si>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</si>
  <si>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</si>
  <si>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</si>
  <si>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</si>
  <si>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</si>
  <si>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</si>
  <si>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</si>
  <si>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</si>
  <si>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</si>
  <si>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</si>
  <si>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</si>
  <si>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</si>
  <si>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</si>
  <si>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</si>
  <si>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</si>
  <si>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</si>
  <si>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</si>
  <si>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</si>
  <si>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</si>
  <si>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</si>
  <si>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</si>
  <si>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</si>
  <si>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</si>
  <si>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</si>
  <si>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</si>
  <si>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</si>
  <si>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</si>
  <si>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</si>
  <si>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</si>
  <si>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</si>
  <si>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</si>
  <si>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</si>
  <si>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</si>
  <si>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</si>
  <si>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</si>
  <si>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</si>
  <si>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</si>
  <si>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</si>
  <si>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</si>
  <si>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</si>
  <si>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</si>
  <si>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</si>
  <si>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</si>
  <si>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</si>
  <si>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</si>
  <si>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</si>
  <si>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</si>
  <si>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</si>
  <si>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</si>
  <si>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</si>
  <si>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</si>
  <si>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</si>
  <si>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</si>
  <si>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</si>
  <si>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</si>
  <si>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</si>
  <si>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</si>
  <si>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</si>
  <si>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</si>
  <si>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</si>
  <si>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</si>
  <si>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</si>
  <si>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</si>
  <si>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</si>
  <si>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</si>
  <si>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</si>
  <si>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</si>
  <si>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</si>
  <si>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</si>
  <si>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</si>
  <si>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</si>
  <si>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</si>
  <si>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</si>
  <si>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</si>
  <si>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</si>
  <si>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</si>
  <si>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</si>
  <si>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</si>
  <si>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</si>
  <si>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</si>
  <si>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</si>
  <si>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</si>
  <si>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</si>
  <si>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</si>
  <si>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</si>
  <si>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</si>
  <si>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</si>
  <si>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</si>
  <si>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</si>
  <si>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</si>
  <si>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</si>
  <si>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</si>
  <si>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</si>
  <si>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</si>
  <si>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</si>
  <si>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</si>
  <si>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</si>
  <si>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</si>
  <si>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</si>
  <si>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</si>
  <si>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</si>
  <si>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</si>
  <si>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</si>
  <si>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</si>
  <si>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</si>
  <si>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</si>
  <si>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</si>
  <si>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</si>
  <si>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</si>
  <si>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</si>
  <si>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</si>
  <si>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</si>
  <si>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</si>
  <si>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</si>
  <si>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</si>
  <si>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</si>
  <si>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</si>
  <si>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</si>
  <si>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</si>
  <si>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</si>
  <si>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</si>
  <si>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</si>
  <si>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</si>
  <si>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</si>
  <si>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</si>
  <si>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</si>
  <si>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</si>
  <si>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</si>
  <si>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</si>
  <si>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</si>
  <si>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</si>
  <si>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</si>
  <si>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</si>
  <si>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</si>
  <si>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</si>
  <si>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</si>
  <si>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</si>
  <si>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</si>
  <si>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</si>
  <si>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</si>
  <si>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</si>
  <si>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</si>
  <si>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</si>
  <si>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</si>
  <si>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</si>
  <si>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</si>
  <si>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</si>
  <si>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</si>
  <si>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</si>
  <si>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</si>
  <si>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</si>
  <si>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</si>
  <si>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</si>
  <si>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</si>
  <si>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</si>
  <si>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</si>
  <si>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</si>
  <si>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</si>
  <si>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</si>
  <si>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</si>
  <si>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</si>
  <si>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</si>
  <si>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</si>
  <si>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</si>
  <si>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</si>
  <si>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</si>
  <si>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</si>
  <si>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</si>
  <si>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</si>
  <si>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</si>
  <si>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</si>
  <si>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</si>
  <si>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</si>
  <si>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</si>
  <si>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</si>
  <si>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</si>
  <si>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</si>
  <si>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</si>
  <si>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</si>
  <si>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</si>
  <si>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</si>
  <si>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</si>
  <si>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</si>
  <si>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</si>
  <si>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</si>
  <si>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</si>
  <si>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</si>
  <si>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</si>
  <si>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</si>
  <si>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</si>
  <si>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</si>
  <si>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</si>
  <si>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</si>
  <si>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</si>
  <si>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</si>
  <si>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</si>
  <si>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</si>
  <si>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</si>
  <si>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</si>
  <si>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</si>
  <si>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</si>
  <si>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</si>
  <si>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</si>
  <si>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</si>
  <si>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</si>
  <si>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</si>
  <si>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</si>
  <si>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</si>
  <si>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</si>
  <si>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</si>
  <si>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</si>
  <si>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</si>
  <si>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</si>
  <si>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</si>
  <si>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</si>
  <si>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</si>
  <si>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</si>
  <si>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</si>
  <si>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</si>
  <si>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</si>
  <si>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</si>
  <si>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</si>
  <si>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</si>
  <si>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</si>
  <si>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</si>
  <si>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</si>
  <si>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</si>
  <si>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</si>
  <si>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</si>
  <si>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</si>
  <si>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</si>
  <si>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</si>
  <si>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</si>
  <si>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</si>
  <si>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</si>
  <si>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</si>
  <si>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</si>
  <si>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</si>
  <si>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</si>
  <si>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</si>
  <si>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</si>
  <si>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</si>
  <si>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</si>
  <si>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</si>
  <si>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</si>
  <si>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</si>
  <si>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</si>
  <si>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</si>
  <si>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</si>
  <si>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</si>
  <si>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</si>
  <si>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</si>
  <si>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</si>
  <si>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</si>
  <si>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</si>
  <si>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</si>
  <si>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</si>
  <si>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</si>
  <si>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</si>
  <si>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</si>
  <si>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</si>
  <si>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</si>
  <si>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</si>
  <si>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</si>
  <si>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</si>
  <si>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</si>
  <si>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</si>
  <si>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</si>
  <si>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</si>
  <si>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</si>
  <si>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</si>
  <si>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</si>
  <si>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</si>
  <si>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</si>
  <si>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</si>
  <si>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</si>
  <si>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</si>
  <si>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</si>
  <si>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</si>
  <si>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</si>
  <si>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</si>
  <si>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</si>
  <si>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</si>
  <si>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</si>
  <si>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</si>
  <si>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</si>
  <si>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</si>
  <si>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</si>
  <si>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</si>
  <si>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</si>
  <si>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</si>
  <si>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</si>
  <si>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</si>
  <si>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</si>
  <si>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</si>
  <si>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</si>
  <si>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</si>
  <si>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</si>
  <si>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</si>
  <si>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</si>
  <si>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</si>
  <si>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</si>
  <si>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</si>
  <si>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</si>
  <si>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</si>
  <si>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</si>
  <si>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</si>
  <si>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</si>
  <si>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</si>
  <si>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</si>
  <si>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</si>
  <si>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</si>
  <si>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</si>
  <si>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</si>
  <si>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</si>
  <si>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</si>
  <si>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</si>
  <si>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</si>
  <si>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</si>
  <si>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</si>
  <si>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</si>
  <si>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</si>
  <si>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</si>
  <si>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</si>
  <si>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</si>
  <si>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</si>
  <si>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</si>
  <si>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</si>
  <si>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</si>
  <si>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</si>
  <si>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</si>
  <si>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</si>
  <si>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</si>
  <si>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</si>
  <si>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</si>
  <si>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</si>
  <si>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</si>
  <si>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</si>
  <si>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</si>
  <si>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</si>
  <si>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</si>
  <si>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</si>
  <si>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</si>
  <si>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</si>
  <si>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</si>
  <si>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</si>
  <si>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</si>
  <si>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</si>
  <si>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</si>
  <si>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</si>
  <si>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</si>
  <si>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</si>
  <si>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</si>
  <si>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</si>
  <si>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</si>
  <si>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</si>
  <si>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</si>
  <si>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</si>
  <si>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</si>
  <si>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</si>
  <si>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</si>
  <si>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</si>
  <si>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</si>
  <si>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</si>
  <si>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</si>
  <si>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</si>
  <si>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</si>
  <si>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</si>
  <si>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</si>
  <si>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</si>
  <si>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</si>
  <si>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</si>
  <si>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</si>
  <si>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</si>
  <si>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</si>
  <si>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</si>
  <si>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</si>
  <si>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</si>
  <si>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</si>
  <si>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</si>
  <si>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</si>
  <si>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</si>
  <si>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</si>
  <si>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</si>
  <si>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</si>
  <si>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</si>
  <si>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</si>
  <si>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</si>
  <si>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</si>
  <si>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</si>
  <si>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</si>
  <si>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</si>
  <si>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</si>
  <si>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</si>
  <si>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</si>
  <si>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</si>
  <si>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</si>
  <si>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</si>
  <si>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</si>
  <si>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</si>
  <si>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</si>
  <si>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</si>
  <si>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</si>
  <si>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</si>
  <si>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</si>
  <si>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</si>
  <si>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</si>
  <si>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</si>
  <si>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</si>
  <si>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</si>
  <si>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</si>
  <si>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</si>
  <si>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</si>
  <si>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</si>
  <si>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</si>
  <si>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</si>
  <si>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</si>
  <si>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</si>
  <si>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</si>
  <si>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</si>
  <si>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</si>
  <si>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</si>
  <si>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</si>
  <si>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</si>
  <si>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</si>
  <si>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</si>
  <si>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</si>
  <si>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</si>
  <si>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</si>
  <si>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</si>
  <si>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</si>
  <si>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</si>
  <si>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</si>
  <si>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</si>
  <si>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</si>
  <si>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</si>
  <si>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</si>
  <si>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</si>
  <si>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</si>
  <si>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</si>
  <si>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</si>
  <si>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</si>
  <si>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</si>
  <si>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</si>
  <si>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</si>
  <si>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</si>
  <si>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</si>
  <si>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</si>
  <si>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</si>
  <si>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</si>
  <si>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</si>
  <si>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</si>
  <si>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</si>
  <si>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</si>
  <si>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</si>
  <si>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</si>
  <si>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</si>
  <si>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</si>
  <si>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</si>
  <si>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</si>
  <si>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</si>
  <si>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</si>
  <si>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</si>
  <si>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</si>
  <si>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</si>
  <si>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</si>
  <si>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</si>
  <si>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</si>
  <si>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</si>
  <si>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</si>
  <si>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</si>
  <si>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</si>
  <si>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</si>
  <si>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</si>
  <si>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</si>
  <si>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</si>
  <si>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</si>
  <si>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</si>
  <si>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</si>
  <si>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</si>
  <si>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</si>
  <si>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</si>
  <si>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</si>
  <si>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</si>
  <si>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</si>
  <si>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</si>
  <si>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</si>
  <si>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</si>
  <si>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</si>
  <si>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</si>
  <si>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</si>
  <si>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</si>
  <si>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</si>
  <si>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</si>
  <si>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</si>
  <si>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</si>
  <si>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</si>
  <si>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</si>
  <si>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</si>
  <si>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</si>
  <si>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</si>
  <si>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</si>
  <si>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</si>
  <si>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</si>
  <si>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</si>
  <si>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</si>
  <si>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</si>
  <si>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</si>
  <si>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</si>
  <si>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</si>
  <si>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</si>
  <si>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</si>
  <si>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</si>
  <si>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</si>
  <si>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</si>
  <si>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</si>
  <si>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</si>
  <si>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</si>
  <si>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</si>
  <si>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</si>
  <si>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</si>
  <si>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</si>
  <si>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</si>
  <si>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</si>
  <si>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</si>
  <si>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</si>
  <si>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</si>
  <si>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</si>
  <si>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</si>
  <si>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</si>
  <si>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</si>
  <si>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</si>
  <si>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</si>
  <si>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</si>
  <si>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</si>
  <si>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</si>
  <si>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</si>
  <si>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</si>
  <si>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</si>
  <si>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</si>
  <si>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</si>
  <si>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</si>
  <si>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</si>
  <si>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</si>
  <si>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</si>
  <si>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</si>
  <si>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</si>
  <si>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</si>
  <si>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</si>
  <si>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</si>
  <si>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</si>
  <si>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</si>
  <si>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</si>
  <si>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</si>
  <si>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</si>
  <si>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</si>
  <si>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</si>
  <si>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</si>
  <si>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</si>
  <si>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</si>
  <si>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</si>
  <si>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</si>
  <si>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</si>
  <si>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</si>
  <si>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</si>
  <si>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</si>
  <si>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</si>
  <si>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</si>
  <si>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</si>
  <si>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</si>
  <si>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</si>
  <si>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</si>
  <si>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</si>
  <si>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</si>
  <si>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</si>
  <si>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</si>
  <si>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</si>
  <si>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</si>
  <si>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</si>
  <si>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</si>
  <si>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</si>
  <si>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</si>
  <si>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</si>
  <si>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</si>
  <si>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</si>
  <si>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</si>
  <si>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</si>
  <si>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</si>
  <si>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</si>
  <si>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</si>
  <si>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</si>
  <si>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</si>
  <si>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</si>
  <si>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</si>
  <si>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</si>
  <si>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</si>
  <si>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</si>
  <si>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</si>
  <si>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</si>
  <si>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</si>
  <si>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</si>
  <si>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</si>
  <si>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</si>
  <si>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</si>
  <si>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</si>
  <si>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</si>
  <si>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</si>
  <si>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</si>
  <si>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</si>
  <si>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</si>
  <si>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</si>
  <si>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</si>
  <si>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</si>
  <si>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</si>
  <si>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</si>
  <si>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</si>
  <si>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</si>
  <si>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</si>
  <si>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</si>
  <si>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</si>
  <si>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</si>
  <si>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</si>
  <si>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</si>
  <si>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</si>
  <si>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</si>
  <si>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</si>
  <si>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</si>
  <si>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</si>
  <si>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</si>
  <si>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</si>
  <si>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</si>
  <si>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</si>
  <si>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</si>
  <si>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</si>
  <si>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</si>
  <si>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</si>
  <si>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</si>
  <si>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</si>
  <si>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</si>
  <si>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</si>
  <si>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</si>
  <si>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</si>
  <si>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</si>
  <si>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</si>
  <si>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</si>
  <si>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</si>
  <si>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</si>
  <si>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</si>
  <si>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</si>
  <si>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</si>
  <si>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</si>
  <si>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</si>
  <si>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</si>
  <si>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</si>
  <si>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</si>
  <si>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</si>
  <si>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</si>
  <si>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</si>
  <si>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</si>
  <si>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</si>
  <si>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</si>
  <si>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</si>
  <si>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</si>
  <si>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</si>
  <si>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</si>
  <si>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</si>
  <si>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</si>
  <si>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</si>
  <si>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</si>
  <si>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</si>
  <si>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</si>
  <si>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</si>
  <si>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</si>
  <si>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</si>
  <si>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</si>
  <si>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</si>
  <si>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</si>
  <si>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</si>
  <si>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</si>
  <si>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</si>
  <si>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</si>
  <si>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</si>
  <si>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</si>
  <si>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</si>
  <si>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</si>
  <si>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</si>
  <si>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</si>
  <si>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</si>
  <si>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</si>
  <si>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</si>
  <si>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</si>
  <si>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</si>
  <si>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</si>
  <si>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</si>
  <si>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</si>
  <si>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</si>
  <si>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</si>
  <si>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</si>
  <si>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</si>
  <si>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</si>
  <si>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</si>
  <si>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</si>
  <si>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</si>
  <si>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</si>
  <si>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</si>
  <si>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</si>
  <si>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</si>
  <si>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</si>
  <si>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</si>
  <si>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</si>
  <si>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</si>
  <si>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</si>
  <si>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</si>
  <si>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</si>
  <si>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</si>
  <si>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</si>
  <si>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</si>
  <si>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</si>
  <si>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</si>
  <si>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</si>
  <si>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</si>
  <si>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</si>
  <si>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</si>
  <si>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</si>
  <si>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</si>
  <si>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</si>
  <si>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</si>
  <si>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</si>
  <si>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</si>
  <si>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</si>
  <si>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</si>
  <si>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</si>
  <si>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</si>
  <si>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</si>
  <si>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</si>
  <si>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</si>
  <si>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</si>
  <si>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</si>
  <si>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</si>
  <si>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</si>
  <si>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</si>
  <si>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</si>
  <si>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</si>
  <si>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</si>
  <si>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</si>
  <si>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</si>
  <si>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</si>
  <si>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</si>
  <si>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</si>
  <si>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</si>
  <si>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</si>
  <si>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</si>
  <si>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</si>
  <si>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</si>
  <si>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</si>
  <si>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</si>
  <si>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</si>
  <si>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</si>
  <si>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</si>
  <si>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</si>
  <si>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</si>
  <si>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</si>
  <si>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</si>
  <si>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</si>
  <si>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</si>
  <si>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</si>
  <si>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</si>
  <si>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</si>
  <si>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</si>
  <si>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</si>
  <si>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</si>
  <si>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</si>
  <si>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</si>
  <si>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</si>
  <si>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</si>
  <si>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</si>
  <si>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</si>
  <si>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</si>
  <si>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</si>
  <si>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</si>
  <si>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</si>
  <si>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</si>
  <si>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</si>
  <si>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</si>
  <si>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</si>
  <si>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</si>
  <si>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</si>
  <si>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</si>
  <si>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</si>
  <si>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</si>
  <si>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</si>
  <si>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</si>
  <si>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</si>
  <si>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</si>
  <si>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</si>
  <si>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</si>
  <si>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</si>
  <si>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</si>
  <si>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</si>
  <si>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</si>
  <si>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</si>
  <si>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</si>
  <si>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</si>
  <si>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</si>
  <si>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</si>
  <si>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</si>
  <si>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</si>
  <si>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</si>
  <si>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</si>
  <si>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</si>
  <si>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</si>
  <si>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</si>
  <si>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</si>
  <si>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</si>
  <si>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</si>
  <si>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</si>
  <si>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</si>
  <si>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</si>
  <si>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</si>
  <si>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</si>
  <si>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</si>
  <si>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</si>
  <si>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</si>
  <si>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</si>
  <si>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</si>
  <si>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</si>
  <si>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</si>
  <si>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</si>
  <si>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</si>
  <si>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</si>
  <si>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</si>
  <si>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</si>
  <si>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</si>
  <si>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</si>
  <si>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</si>
  <si>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</si>
  <si>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</si>
  <si>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</si>
  <si>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</si>
  <si>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</si>
  <si>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</si>
  <si>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</si>
  <si>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</si>
  <si>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</si>
  <si>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</si>
  <si>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</si>
  <si>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</si>
  <si>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</si>
  <si>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</si>
  <si>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</si>
  <si>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</si>
  <si>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</si>
  <si>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</si>
  <si>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</si>
  <si>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</si>
  <si>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</si>
  <si>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</si>
  <si>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</si>
  <si>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</si>
  <si>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</si>
  <si>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</si>
  <si>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</si>
  <si>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</si>
  <si>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</si>
  <si>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</si>
  <si>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</si>
  <si>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</si>
  <si>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</si>
  <si>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</si>
  <si>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</si>
  <si>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</si>
  <si>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</si>
  <si>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</si>
  <si>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</si>
  <si>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</si>
  <si>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</si>
  <si>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</si>
  <si>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</si>
  <si>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</si>
  <si>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</si>
  <si>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</si>
  <si>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</si>
  <si>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</si>
  <si>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</si>
  <si>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</si>
  <si>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</si>
  <si>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</si>
  <si>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</si>
  <si>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</si>
  <si>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</si>
  <si>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</si>
  <si>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</si>
  <si>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</si>
  <si>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</si>
  <si>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</si>
  <si>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</si>
  <si>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</si>
  <si>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</si>
  <si>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</si>
  <si>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</si>
  <si>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</si>
  <si>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</si>
  <si>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</si>
  <si>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</si>
  <si>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</si>
  <si>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</si>
  <si>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</si>
  <si>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</si>
  <si>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</si>
  <si>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</si>
  <si>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</si>
  <si>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</si>
  <si>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</si>
  <si>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</si>
  <si>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</si>
  <si>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</si>
  <si>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</si>
  <si>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</si>
  <si>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</si>
  <si>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</si>
  <si>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</si>
  <si>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</si>
  <si>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</si>
  <si>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</si>
  <si>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</si>
  <si>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</si>
  <si>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</si>
  <si>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</si>
  <si>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</si>
  <si>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</si>
  <si>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</si>
  <si>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</si>
  <si>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</si>
  <si>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</si>
  <si>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</si>
  <si>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</si>
  <si>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</si>
  <si>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</si>
  <si>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</si>
  <si>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</si>
  <si>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</si>
  <si>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</si>
  <si>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</si>
  <si>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</si>
  <si>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</si>
  <si>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</si>
  <si>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</si>
  <si>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</si>
  <si>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</si>
  <si>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</si>
  <si>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</si>
  <si>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</si>
  <si>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</si>
  <si>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</si>
  <si>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</si>
  <si>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</si>
  <si>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</si>
  <si>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</si>
  <si>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</si>
  <si>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</si>
  <si>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</si>
  <si>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</si>
  <si>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</si>
  <si>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</si>
  <si>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</si>
  <si>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</si>
  <si>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</si>
  <si>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</si>
  <si>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</si>
  <si>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</si>
  <si>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</si>
  <si>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</si>
  <si>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</si>
  <si>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</si>
  <si>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</si>
  <si>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</si>
  <si>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</si>
  <si>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</si>
  <si>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</si>
  <si>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</si>
  <si>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</si>
  <si>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</si>
  <si>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</si>
  <si>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</si>
  <si>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</si>
  <si>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</si>
  <si>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</si>
  <si>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</si>
  <si>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</si>
  <si>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</si>
  <si>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</si>
  <si>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</si>
  <si>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</si>
  <si>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</si>
  <si>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</si>
  <si>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</si>
  <si>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</si>
  <si>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</si>
  <si>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</si>
  <si>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</si>
  <si>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</si>
  <si>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</si>
  <si>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</si>
  <si>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</si>
  <si>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</si>
  <si>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</si>
  <si>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</si>
  <si>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</si>
  <si>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</si>
  <si>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</si>
  <si>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</si>
  <si>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</si>
  <si>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</si>
  <si>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</si>
  <si>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</si>
  <si>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</si>
  <si>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</si>
  <si>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</si>
  <si>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</si>
  <si>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</si>
  <si>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</si>
  <si>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</si>
  <si>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</si>
  <si>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</si>
  <si>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</si>
  <si>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</si>
  <si>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</si>
  <si>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</si>
  <si>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</si>
  <si>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</si>
  <si>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</si>
  <si>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</si>
  <si>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</si>
  <si>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</si>
  <si>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</si>
  <si>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</si>
  <si>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</si>
  <si>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</si>
  <si>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</si>
  <si>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</si>
  <si>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</si>
  <si>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</si>
  <si>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</si>
  <si>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</si>
  <si>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</si>
  <si>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</si>
  <si>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</si>
  <si>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</si>
  <si>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</si>
  <si>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</si>
  <si>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</si>
  <si>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</si>
  <si>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</si>
  <si>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</si>
  <si>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</si>
  <si>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</si>
  <si>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</si>
  <si>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</si>
  <si>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</si>
  <si>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</si>
  <si>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</si>
  <si>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</si>
  <si>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</si>
  <si>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</si>
  <si>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</si>
  <si>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</si>
  <si>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</si>
  <si>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</si>
  <si>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</si>
  <si>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</si>
  <si>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</si>
  <si>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</si>
  <si>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</si>
  <si>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</si>
  <si>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</si>
  <si>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</si>
  <si>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</si>
  <si>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</si>
  <si>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</si>
  <si>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</si>
  <si>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</si>
  <si>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</si>
  <si>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</si>
  <si>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</si>
  <si>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</si>
  <si>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</si>
  <si>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</si>
  <si>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</si>
  <si>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</si>
  <si>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</si>
  <si>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</si>
  <si>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</si>
  <si>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</si>
  <si>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</si>
  <si>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</si>
  <si>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</si>
  <si>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</si>
  <si>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</si>
  <si>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</si>
  <si>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</si>
  <si>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</si>
  <si>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</si>
  <si>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</si>
  <si>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</si>
  <si>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</si>
  <si>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</si>
  <si>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</si>
  <si>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</si>
  <si>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</si>
  <si>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</si>
  <si>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</si>
  <si>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</si>
  <si>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</si>
  <si>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</si>
  <si>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</si>
  <si>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</si>
  <si>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</si>
  <si>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</si>
  <si>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</si>
  <si>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</si>
  <si>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</si>
  <si>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</si>
  <si>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</si>
  <si>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</si>
  <si>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</si>
  <si>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</si>
  <si>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</si>
  <si>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</si>
  <si>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</si>
  <si>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</si>
  <si>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</si>
  <si>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</si>
  <si>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</si>
  <si>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</si>
  <si>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</si>
  <si>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</si>
  <si>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</si>
  <si>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</si>
  <si>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</si>
  <si>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</si>
  <si>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</si>
  <si>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</si>
  <si>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</si>
  <si>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</si>
  <si>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</si>
  <si>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</si>
  <si>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</si>
  <si>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</si>
  <si>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</si>
  <si>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</si>
  <si>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</si>
  <si>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</si>
  <si>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</si>
  <si>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</si>
  <si>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</si>
  <si>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</si>
  <si>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</si>
  <si>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</si>
  <si>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</si>
  <si>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</si>
  <si>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</si>
  <si>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</si>
  <si>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</si>
  <si>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</si>
  <si>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</si>
  <si>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</si>
  <si>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</si>
  <si>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</si>
  <si>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</si>
  <si>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</si>
  <si>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</si>
  <si>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</si>
  <si>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</si>
  <si>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</si>
  <si>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</si>
  <si>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</si>
  <si>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</si>
  <si>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</si>
  <si>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</si>
  <si>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</si>
  <si>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</si>
  <si>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</si>
  <si>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</si>
  <si>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</si>
  <si>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</si>
  <si>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</si>
  <si>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</si>
  <si>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</si>
  <si>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</si>
  <si>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</si>
  <si>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</si>
  <si>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</si>
  <si>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</si>
  <si>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</si>
  <si>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</si>
  <si>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</si>
  <si>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</si>
  <si>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</si>
  <si>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</si>
  <si>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</si>
  <si>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</si>
  <si>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</si>
  <si>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</si>
  <si>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</si>
  <si>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</si>
  <si>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</si>
  <si>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</si>
  <si>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</si>
  <si>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</si>
  <si>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</si>
  <si>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</si>
  <si>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</si>
  <si>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</si>
  <si>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</si>
  <si>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</si>
  <si>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</si>
  <si>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</si>
  <si>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</si>
  <si>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</si>
  <si>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</si>
  <si>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</si>
  <si>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</si>
  <si>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</si>
  <si>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</si>
  <si>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</si>
  <si>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</si>
  <si>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</si>
  <si>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</si>
  <si>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</si>
  <si>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</si>
  <si>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</si>
  <si>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</si>
  <si>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</si>
  <si>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</si>
  <si>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</si>
  <si>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</si>
  <si>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</si>
  <si>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</si>
  <si>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</si>
  <si>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</si>
  <si>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</si>
  <si>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</si>
  <si>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</si>
  <si>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</si>
  <si>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</si>
  <si>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</si>
  <si>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</si>
  <si>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</si>
  <si>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</si>
  <si>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</si>
  <si>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</si>
  <si>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</si>
  <si>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</si>
  <si>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</si>
  <si>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</si>
  <si>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</si>
  <si>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</si>
  <si>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</si>
  <si>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</si>
  <si>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</si>
  <si>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</si>
  <si>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</si>
  <si>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</si>
  <si>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</si>
  <si>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</si>
  <si>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</si>
  <si>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</si>
  <si>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</si>
  <si>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</si>
  <si>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</si>
  <si>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</si>
  <si>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</si>
  <si>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</si>
  <si>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</si>
  <si>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</si>
  <si>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</si>
  <si>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</si>
  <si>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</si>
  <si>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</si>
  <si>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</si>
  <si>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</si>
  <si>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</si>
  <si>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</si>
  <si>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</si>
  <si>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</si>
  <si>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</si>
  <si>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</si>
  <si>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</si>
  <si>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</si>
  <si>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</si>
  <si>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</si>
  <si>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</si>
  <si>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</si>
  <si>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</si>
  <si>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</si>
  <si>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</si>
  <si>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</si>
  <si>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</si>
  <si>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</si>
  <si>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</si>
  <si>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</si>
  <si>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</si>
  <si>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</si>
  <si>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</si>
  <si>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</si>
  <si>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</si>
  <si>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</si>
  <si>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</si>
  <si>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</si>
  <si>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</si>
  <si>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</si>
  <si>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</si>
  <si>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</si>
  <si>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</si>
  <si>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</si>
  <si>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</si>
  <si>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</si>
  <si>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</si>
  <si>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</si>
  <si>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</si>
  <si>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</si>
  <si>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</si>
  <si>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</si>
  <si>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</si>
  <si>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</si>
  <si>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</si>
  <si>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</si>
  <si>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</si>
  <si>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</si>
  <si>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</si>
  <si>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</si>
  <si>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</si>
  <si>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</si>
  <si>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</si>
  <si>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</si>
  <si>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</si>
  <si>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</si>
  <si>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</si>
  <si>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</si>
  <si>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</si>
  <si>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</si>
  <si>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</si>
  <si>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</si>
  <si>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</si>
  <si>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</si>
  <si>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</si>
  <si>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</si>
  <si>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</si>
  <si>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</si>
  <si>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</si>
  <si>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</si>
  <si>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</si>
  <si>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</si>
  <si>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</si>
  <si>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</si>
  <si>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</si>
  <si>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</si>
  <si>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</si>
  <si>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</si>
  <si>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</si>
  <si>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</si>
  <si>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</si>
  <si>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</si>
  <si>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</si>
  <si>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</si>
  <si>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</si>
  <si>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</si>
  <si>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</si>
  <si>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</si>
  <si>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</si>
  <si>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</si>
  <si>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</si>
  <si>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</si>
  <si>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</si>
  <si>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</si>
  <si>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</si>
  <si>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</si>
  <si>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</si>
  <si>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</si>
  <si>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</si>
  <si>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</si>
  <si>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</si>
  <si>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</si>
  <si>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</si>
  <si>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</si>
  <si>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</si>
  <si>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</si>
  <si>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</si>
  <si>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</si>
  <si>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</si>
  <si>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</si>
  <si>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</si>
  <si>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</si>
  <si>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</si>
  <si>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</si>
  <si>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</si>
  <si>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</si>
  <si>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</si>
  <si>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</si>
  <si>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</si>
  <si>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</si>
  <si>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</si>
  <si>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</si>
  <si>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</si>
  <si>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</si>
  <si>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</si>
  <si>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</si>
  <si>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</si>
  <si>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</si>
  <si>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</si>
  <si>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</si>
  <si>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</si>
  <si>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</si>
  <si>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</si>
  <si>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</si>
  <si>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</si>
  <si>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</si>
  <si>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</si>
  <si>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</si>
  <si>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</si>
  <si>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</si>
  <si>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</si>
  <si>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</si>
  <si>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</si>
  <si>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</si>
  <si>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</si>
  <si>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</si>
  <si>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</si>
  <si>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</si>
  <si>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</si>
  <si>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</si>
  <si>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</si>
  <si>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</si>
  <si>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</si>
  <si>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</si>
  <si>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</si>
  <si>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</si>
  <si>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</si>
  <si>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</si>
  <si>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</si>
  <si>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</si>
  <si>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</si>
  <si>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</si>
  <si>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</si>
  <si>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</si>
  <si>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</si>
  <si>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</si>
  <si>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</si>
  <si>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</si>
  <si>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</si>
  <si>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</si>
  <si>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</si>
  <si>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</si>
  <si>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</si>
  <si>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</si>
  <si>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</si>
  <si>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</si>
  <si>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</si>
  <si>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</si>
  <si>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</si>
  <si>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</si>
  <si>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</si>
  <si>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</si>
  <si>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</si>
  <si>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</si>
  <si>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</si>
  <si>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</si>
  <si>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</si>
  <si>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</si>
  <si>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</si>
  <si>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</si>
  <si>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</si>
  <si>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</si>
  <si>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</si>
  <si>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</si>
  <si>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</si>
  <si>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</si>
  <si>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</si>
  <si>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</si>
  <si>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</si>
  <si>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</si>
  <si>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</si>
  <si>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</si>
  <si>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</si>
  <si>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</si>
  <si>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</si>
  <si>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</si>
  <si>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</si>
  <si>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</si>
  <si>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</si>
  <si>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</si>
  <si>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</si>
  <si>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</si>
  <si>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</si>
  <si>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</si>
  <si>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</si>
  <si>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</si>
  <si>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</si>
  <si>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</si>
  <si>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</si>
  <si>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</si>
  <si>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</si>
  <si>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</si>
  <si>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</si>
  <si>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</si>
  <si>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</si>
  <si>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</si>
  <si>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</si>
  <si>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</si>
  <si>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</si>
  <si>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</si>
  <si>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</si>
  <si>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</si>
  <si>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</si>
  <si>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</si>
  <si>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</si>
  <si>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</si>
  <si>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</si>
  <si>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</si>
  <si>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</si>
  <si>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</si>
  <si>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</si>
  <si>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</si>
  <si>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</si>
  <si>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</si>
  <si>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</si>
  <si>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</si>
  <si>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</si>
  <si>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</si>
  <si>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</si>
  <si>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</si>
  <si>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</si>
  <si>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</si>
  <si>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</si>
  <si>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</si>
  <si>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</si>
  <si>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</si>
  <si>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</si>
  <si>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</si>
  <si>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</si>
  <si>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</si>
  <si>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</si>
  <si>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</si>
  <si>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</si>
  <si>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</si>
  <si>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</si>
  <si>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</si>
  <si>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</si>
  <si>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</si>
  <si>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</si>
  <si>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</si>
  <si>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</si>
  <si>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</si>
  <si>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</si>
  <si>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</si>
  <si>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</si>
  <si>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</si>
  <si>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</si>
  <si>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</si>
  <si>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</si>
  <si>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</si>
  <si>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</si>
  <si>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</si>
  <si>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</si>
  <si>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</si>
  <si>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</si>
  <si>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</si>
  <si>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</si>
  <si>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</si>
  <si>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</si>
  <si>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</si>
  <si>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</si>
  <si>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</si>
  <si>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</si>
  <si>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</si>
  <si>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</si>
  <si>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</si>
  <si>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</si>
  <si>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</si>
  <si>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</si>
  <si>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</si>
  <si>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</si>
  <si>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</si>
  <si>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</si>
  <si>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</si>
  <si>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</si>
  <si>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</si>
  <si>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</si>
  <si>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</si>
  <si>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</si>
  <si>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</si>
  <si>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</si>
  <si>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</si>
  <si>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</si>
  <si>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</si>
  <si>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</si>
  <si>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</si>
  <si>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</si>
  <si>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</si>
  <si>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</si>
  <si>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</si>
  <si>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</si>
  <si>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</si>
  <si>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</si>
  <si>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</si>
  <si>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</si>
  <si>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</si>
  <si>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</si>
  <si>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</si>
  <si>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</si>
  <si>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</si>
  <si>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</si>
  <si>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</si>
  <si>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</si>
  <si>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</si>
  <si>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</si>
  <si>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</si>
  <si>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</si>
  <si>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</si>
  <si>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</si>
  <si>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</si>
  <si>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</si>
  <si>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</si>
  <si>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</si>
  <si>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</si>
  <si>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</si>
  <si>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</si>
  <si>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</si>
  <si>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</si>
  <si>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</si>
  <si>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</si>
  <si>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</si>
  <si>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</si>
  <si>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</si>
  <si>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</si>
  <si>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</si>
  <si>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</si>
  <si>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</si>
  <si>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</si>
  <si>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</si>
  <si>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</si>
  <si>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</si>
  <si>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</si>
  <si>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</si>
  <si>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</si>
  <si>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</si>
  <si>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</si>
  <si>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</si>
  <si>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</si>
  <si>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</si>
  <si>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</si>
  <si>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</si>
  <si>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</si>
  <si>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</si>
  <si>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</si>
  <si>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</si>
  <si>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</si>
  <si>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</si>
  <si>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</si>
  <si>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</si>
  <si>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</si>
  <si>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</si>
  <si>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</si>
  <si>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</si>
  <si>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</si>
  <si>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</si>
  <si>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</si>
  <si>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</si>
  <si>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</si>
  <si>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</si>
  <si>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</si>
  <si>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</si>
  <si>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</si>
  <si>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</si>
  <si>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</si>
  <si>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</si>
  <si>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</si>
  <si>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</si>
  <si>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</si>
  <si>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</si>
  <si>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</si>
  <si>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</si>
  <si>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</si>
  <si>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</si>
  <si>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</si>
  <si>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</si>
  <si>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</si>
  <si>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</si>
  <si>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</si>
  <si>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</si>
  <si>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</si>
  <si>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</si>
  <si>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</si>
  <si>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</si>
  <si>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</si>
  <si>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</si>
  <si>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</si>
  <si>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</si>
  <si>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</si>
  <si>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</si>
  <si>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</si>
  <si>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</si>
  <si>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</si>
  <si>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</si>
  <si>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</si>
  <si>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</si>
  <si>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</si>
  <si>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</si>
  <si>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</si>
  <si>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</si>
  <si>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</si>
  <si>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</si>
  <si>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</si>
  <si>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</si>
  <si>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</si>
  <si>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</si>
  <si>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</si>
  <si>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</si>
  <si>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</si>
  <si>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</si>
  <si>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</si>
  <si>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</si>
  <si>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</si>
  <si>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</si>
  <si>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</si>
  <si>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</si>
  <si>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</si>
  <si>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</si>
  <si>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</si>
  <si>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</si>
  <si>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</si>
  <si>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</si>
  <si>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</si>
  <si>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</si>
  <si>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</si>
  <si>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</si>
  <si>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</si>
  <si>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</si>
  <si>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</si>
  <si>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</si>
  <si>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</si>
  <si>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</si>
  <si>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</si>
  <si>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</si>
  <si>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</si>
  <si>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</si>
  <si>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</si>
  <si>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</si>
  <si>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</si>
  <si>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</si>
  <si>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</si>
  <si>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</si>
  <si>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</si>
  <si>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</si>
  <si>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</si>
  <si>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</si>
  <si>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</si>
  <si>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</si>
  <si>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</si>
  <si>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</si>
  <si>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</si>
  <si>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</si>
  <si>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</si>
  <si>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</si>
  <si>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</si>
  <si>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</si>
  <si>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</si>
  <si>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</si>
  <si>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</si>
  <si>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</si>
  <si>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</si>
  <si>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</si>
  <si>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</si>
  <si>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</si>
  <si>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</si>
  <si>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</si>
  <si>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</si>
  <si>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</si>
  <si>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</si>
  <si>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</si>
  <si>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</si>
  <si>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</si>
  <si>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</si>
  <si>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</si>
  <si>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</si>
  <si>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</si>
  <si>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</si>
  <si>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</si>
  <si>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</si>
  <si>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</si>
  <si>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</si>
  <si>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</si>
  <si>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</si>
  <si>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</si>
  <si>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</si>
  <si>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</si>
  <si>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</si>
  <si>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</si>
  <si>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</si>
  <si>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</si>
  <si>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</si>
  <si>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</si>
  <si>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</si>
  <si>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</si>
  <si>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</si>
  <si>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</si>
  <si>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</si>
  <si>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</si>
  <si>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</si>
  <si>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</si>
  <si>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</si>
  <si>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</si>
  <si>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</si>
  <si>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</si>
  <si>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</si>
  <si>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</si>
  <si>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</si>
  <si>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</si>
  <si>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</si>
  <si>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</si>
  <si>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</si>
  <si>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</si>
  <si>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</si>
  <si>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</si>
  <si>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</si>
  <si>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</si>
  <si>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</si>
  <si>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</si>
  <si>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</si>
  <si>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</si>
  <si>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</si>
  <si>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</si>
  <si>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</si>
  <si>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</si>
  <si>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</si>
  <si>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</si>
  <si>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</si>
  <si>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</si>
  <si>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</si>
  <si>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</si>
  <si>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</si>
  <si>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</si>
  <si>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</si>
  <si>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</si>
  <si>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</si>
  <si>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</si>
  <si>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</si>
  <si>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</si>
  <si>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</si>
  <si>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</si>
  <si>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</si>
  <si>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</si>
  <si>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</si>
  <si>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</si>
  <si>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</si>
  <si>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</si>
  <si>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</si>
  <si>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</si>
  <si>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</si>
  <si>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</si>
  <si>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</si>
  <si>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</si>
  <si>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</si>
  <si>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</si>
  <si>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</si>
  <si>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</si>
  <si>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</si>
  <si>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</si>
  <si>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</si>
  <si>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</si>
  <si>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</si>
  <si>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</si>
  <si>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</si>
  <si>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</si>
  <si>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</si>
  <si>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</si>
  <si>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</si>
  <si>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</si>
  <si>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</si>
  <si>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</si>
  <si>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</si>
  <si>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</si>
  <si>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</si>
  <si>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</si>
  <si>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</si>
  <si>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</si>
  <si>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</si>
  <si>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</si>
  <si>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</si>
  <si>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</si>
  <si>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</si>
  <si>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</si>
  <si>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</si>
  <si>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</si>
  <si>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</si>
  <si>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</si>
  <si>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</si>
  <si>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</si>
  <si>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</si>
  <si>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</si>
  <si>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</si>
  <si>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</si>
  <si>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</si>
  <si>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</si>
  <si>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</si>
  <si>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</si>
  <si>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</si>
  <si>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</si>
  <si>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</si>
  <si>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</si>
  <si>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</si>
  <si>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</si>
  <si>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</si>
  <si>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</si>
  <si>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</si>
  <si>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</si>
  <si>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</si>
  <si>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</si>
  <si>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</si>
  <si>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</si>
  <si>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</si>
  <si>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</si>
  <si>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</si>
  <si>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</si>
  <si>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</si>
  <si>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</si>
  <si>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</si>
  <si>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</si>
  <si>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</si>
  <si>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</si>
  <si>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</si>
  <si>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</si>
  <si>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</si>
  <si>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</si>
  <si>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</si>
  <si>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</si>
  <si>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</si>
  <si>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</si>
  <si>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</si>
  <si>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</si>
  <si>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</si>
  <si>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</si>
  <si>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</si>
  <si>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</si>
  <si>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</si>
  <si>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</si>
  <si>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</si>
  <si>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</si>
  <si>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</si>
  <si>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</si>
  <si>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</si>
  <si>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</si>
  <si>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</si>
  <si>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</si>
  <si>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</si>
  <si>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</si>
  <si>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</si>
  <si>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</si>
  <si>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</si>
  <si>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</si>
  <si>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</si>
  <si>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</si>
  <si>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</si>
  <si>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</si>
  <si>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</si>
  <si>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</si>
  <si>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</si>
  <si>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</si>
  <si>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</si>
  <si>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</si>
  <si>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</si>
  <si>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</si>
  <si>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</si>
  <si>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</si>
  <si>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</si>
  <si>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</si>
  <si>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</si>
  <si>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</si>
  <si>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</si>
  <si>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</si>
  <si>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</si>
  <si>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</si>
  <si>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</si>
  <si>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</si>
  <si>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</si>
  <si>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</si>
  <si>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</si>
  <si>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</si>
  <si>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</si>
  <si>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</si>
  <si>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</si>
  <si>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</si>
  <si>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</si>
  <si>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</si>
  <si>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</si>
  <si>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</si>
  <si>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</si>
  <si>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</si>
  <si>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</si>
  <si>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</si>
  <si>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</si>
  <si>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</si>
  <si>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</si>
  <si>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</si>
  <si>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</si>
  <si>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</si>
  <si>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</si>
  <si>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</si>
  <si>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</si>
  <si>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</si>
  <si>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</si>
  <si>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</si>
  <si>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</si>
  <si>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</si>
  <si>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</si>
  <si>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</si>
  <si>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</si>
  <si>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</si>
  <si>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</si>
  <si>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</si>
  <si>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</si>
  <si>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</si>
  <si>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</si>
  <si>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</si>
  <si>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</si>
  <si>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</si>
  <si>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</si>
  <si>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</si>
  <si>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</si>
  <si>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</si>
  <si>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</si>
  <si>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</si>
  <si>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</si>
  <si>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</si>
  <si>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</si>
  <si>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</si>
  <si>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</si>
  <si>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</si>
  <si>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</si>
  <si>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</si>
  <si>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</si>
  <si>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</si>
  <si>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</si>
  <si>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</si>
  <si>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</si>
  <si>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</si>
  <si>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</si>
  <si>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</si>
  <si>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</si>
  <si>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</si>
  <si>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</si>
  <si>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</si>
  <si>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</si>
  <si>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</si>
  <si>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</si>
  <si>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</si>
  <si>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</si>
  <si>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</si>
  <si>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</si>
  <si>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</si>
  <si>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</si>
  <si>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</si>
  <si>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</si>
  <si>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</si>
  <si>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</si>
  <si>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</si>
  <si>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</si>
  <si>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</si>
  <si>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</si>
  <si>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</si>
  <si>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</si>
  <si>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</si>
  <si>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</si>
  <si>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</si>
  <si>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</si>
  <si>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</si>
  <si>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</si>
  <si>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</si>
  <si>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</si>
  <si>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</si>
  <si>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</si>
  <si>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</si>
  <si>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</si>
  <si>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</si>
  <si>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</si>
  <si>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</si>
  <si>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</si>
  <si>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</si>
  <si>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</si>
  <si>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</si>
  <si>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</si>
  <si>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</si>
  <si>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</si>
  <si>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</si>
  <si>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</si>
  <si>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</si>
  <si>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</si>
  <si>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</si>
  <si>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</si>
  <si>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</si>
  <si>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</si>
  <si>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</si>
  <si>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</si>
  <si>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</si>
  <si>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</si>
  <si>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</si>
  <si>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</si>
  <si>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</si>
  <si>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</si>
  <si>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</si>
  <si>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</si>
  <si>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</si>
  <si>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</si>
  <si>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</si>
  <si>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</si>
  <si>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</si>
  <si>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</si>
  <si>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</si>
  <si>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</si>
  <si>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</si>
  <si>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</si>
  <si>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</si>
  <si>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</si>
  <si>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</si>
  <si>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</si>
  <si>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</si>
  <si>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</si>
  <si>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</si>
  <si>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</si>
  <si>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</si>
  <si>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</si>
  <si>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</si>
  <si>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</si>
  <si>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</si>
  <si>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</si>
  <si>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</si>
  <si>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</si>
  <si>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</si>
  <si>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</si>
  <si>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</si>
  <si>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</si>
  <si>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</si>
  <si>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</si>
  <si>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</si>
  <si>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</si>
  <si>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</si>
  <si>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</si>
  <si>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</si>
  <si>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</si>
  <si>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</si>
  <si>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</si>
  <si>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</si>
  <si>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</si>
  <si>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</si>
  <si>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</si>
  <si>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</si>
  <si>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</si>
  <si>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</si>
  <si>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</si>
  <si>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</si>
  <si>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</si>
  <si>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</si>
  <si>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</si>
  <si>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</si>
  <si>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</si>
  <si>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</si>
  <si>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</si>
  <si>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</si>
  <si>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</si>
  <si>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</si>
  <si>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</si>
  <si>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</si>
  <si>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</si>
  <si>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</si>
  <si>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</si>
  <si>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</si>
  <si>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</si>
  <si>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</si>
  <si>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</si>
  <si>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</si>
  <si>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</si>
  <si>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</si>
  <si>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</si>
  <si>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</si>
  <si>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</si>
  <si>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</si>
  <si>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</si>
  <si>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</si>
  <si>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</si>
  <si>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</si>
  <si>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</si>
  <si>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</si>
  <si>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</si>
  <si>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</si>
  <si>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</si>
  <si>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</si>
  <si>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</si>
  <si>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</si>
  <si>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</si>
  <si>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</si>
  <si>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</si>
  <si>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</si>
  <si>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</si>
  <si>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</si>
  <si>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</si>
  <si>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</si>
  <si>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</si>
  <si>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</si>
  <si>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</si>
  <si>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</si>
  <si>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</si>
  <si>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</si>
  <si>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</si>
  <si>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</si>
  <si>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</si>
  <si>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</si>
  <si>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</si>
  <si>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</si>
  <si>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</si>
  <si>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</si>
  <si>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</si>
  <si>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</si>
  <si>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</si>
  <si>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</si>
  <si>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</si>
  <si>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</si>
  <si>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</si>
  <si>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</si>
  <si>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</si>
  <si>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</si>
  <si>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</si>
  <si>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</si>
  <si>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</si>
  <si>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</si>
  <si>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</si>
  <si>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</si>
  <si>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</si>
  <si>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</si>
  <si>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</si>
  <si>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</si>
  <si>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</si>
  <si>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</si>
  <si>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</si>
  <si>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</si>
  <si>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</si>
  <si>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</si>
  <si>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</si>
  <si>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</si>
  <si>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</si>
  <si>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</si>
  <si>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</si>
  <si>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</si>
  <si>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</si>
  <si>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</si>
  <si>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</si>
  <si>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</si>
  <si>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</si>
  <si>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</si>
  <si>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</si>
  <si>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</si>
  <si>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</si>
  <si>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</si>
  <si>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</si>
  <si>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</si>
  <si>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</si>
  <si>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</si>
  <si>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</si>
  <si>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</si>
  <si>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</si>
  <si>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</si>
  <si>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</si>
  <si>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</si>
  <si>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</si>
  <si>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</si>
  <si>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</si>
  <si>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</si>
  <si>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</si>
  <si>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</si>
  <si>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</si>
  <si>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</si>
  <si>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</si>
  <si>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</si>
  <si>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</si>
  <si>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</si>
  <si>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</si>
  <si>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</si>
  <si>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</si>
  <si>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</si>
  <si>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</si>
  <si>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</si>
  <si>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</si>
  <si>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</si>
  <si>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</si>
  <si>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</si>
  <si>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</si>
  <si>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</si>
  <si>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</si>
  <si>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</si>
  <si>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</si>
  <si>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</si>
  <si>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</si>
  <si>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</si>
  <si>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</si>
  <si>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</si>
  <si>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</si>
  <si>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</si>
  <si>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</si>
  <si>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</si>
  <si>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</si>
  <si>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</si>
  <si>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</si>
  <si>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</si>
  <si>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</si>
  <si>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</si>
  <si>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</si>
  <si>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</si>
  <si>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</si>
  <si>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</si>
  <si>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</si>
  <si>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</si>
  <si>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</si>
  <si>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</si>
  <si>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</si>
  <si>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</si>
  <si>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</si>
  <si>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</si>
  <si>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</si>
  <si>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</si>
  <si>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</si>
  <si>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</si>
  <si>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</si>
  <si>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</si>
  <si>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</si>
  <si>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</si>
  <si>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</si>
  <si>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</si>
  <si>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</si>
  <si>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</si>
  <si>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</si>
  <si>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</si>
  <si>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</si>
  <si>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</si>
  <si>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</si>
  <si>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</si>
  <si>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</si>
  <si>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</si>
  <si>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</si>
  <si>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</si>
  <si>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</si>
  <si>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</si>
  <si>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</si>
  <si>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</si>
  <si>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</si>
  <si>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</si>
  <si>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</si>
  <si>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</si>
  <si>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</si>
  <si>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</si>
  <si>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</si>
  <si>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</si>
  <si>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</si>
  <si>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</si>
  <si>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</si>
  <si>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</si>
  <si>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</si>
  <si>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</si>
  <si>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</si>
  <si>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</si>
  <si>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</si>
  <si>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</si>
  <si>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</si>
  <si>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</si>
  <si>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</si>
  <si>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</si>
  <si>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</si>
  <si>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</si>
  <si>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</si>
  <si>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</si>
  <si>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</si>
  <si>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</si>
  <si>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</si>
  <si>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</si>
  <si>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</si>
  <si>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</si>
  <si>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</si>
  <si>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</si>
  <si>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</si>
  <si>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</si>
  <si>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</si>
  <si>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</si>
  <si>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</si>
  <si>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</si>
  <si>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</si>
  <si>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</si>
  <si>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</si>
  <si>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</si>
  <si>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</si>
  <si>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</si>
  <si>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</si>
  <si>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</si>
  <si>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</si>
  <si>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</si>
  <si>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</si>
  <si>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</si>
  <si>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</si>
  <si>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</si>
  <si>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</si>
  <si>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</si>
  <si>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</si>
  <si>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</si>
  <si>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</si>
  <si>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</si>
  <si>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</si>
  <si>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</si>
  <si>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</si>
  <si>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</si>
  <si>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</si>
  <si>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</si>
  <si>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</si>
  <si>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</si>
  <si>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</si>
  <si>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</si>
  <si>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</si>
  <si>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</si>
  <si>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</si>
  <si>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</si>
  <si>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</si>
  <si>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</si>
  <si>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</si>
  <si>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</si>
  <si>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</si>
  <si>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</si>
  <si>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</si>
  <si>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</si>
  <si>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</si>
  <si>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</si>
  <si>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</si>
  <si>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</si>
  <si>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</si>
  <si>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</si>
  <si>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</si>
  <si>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</si>
  <si>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</si>
  <si>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</si>
  <si>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</si>
  <si>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</si>
  <si>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</si>
  <si>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</si>
  <si>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</si>
  <si>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</si>
  <si>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</si>
  <si>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</si>
  <si>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</si>
  <si>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</si>
  <si>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</si>
  <si>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</si>
  <si>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</si>
  <si>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</si>
  <si>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</si>
  <si>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</si>
  <si>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</si>
  <si>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</si>
  <si>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</si>
  <si>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</si>
  <si>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</si>
  <si>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</si>
  <si>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</si>
  <si>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</si>
  <si>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</si>
  <si>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</si>
  <si>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</si>
  <si>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</si>
  <si>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</si>
  <si>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</si>
  <si>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</si>
  <si>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</si>
  <si>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</si>
  <si>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</si>
  <si>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</si>
  <si>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</si>
  <si>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</si>
  <si>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</si>
  <si>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</si>
  <si>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</si>
  <si>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</si>
  <si>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</si>
  <si>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</si>
  <si>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</si>
  <si>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</si>
  <si>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</si>
  <si>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</si>
  <si>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</si>
  <si>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</si>
  <si>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</si>
  <si>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</si>
  <si>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</si>
  <si>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</si>
  <si>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</si>
  <si>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</si>
  <si>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</si>
  <si>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</si>
  <si>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</si>
  <si>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</si>
  <si>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</si>
  <si>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</si>
  <si>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</si>
  <si>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</si>
  <si>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</si>
  <si>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</si>
  <si>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</si>
  <si>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</si>
  <si>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</si>
  <si>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</si>
  <si>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</si>
  <si>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</si>
  <si>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</si>
  <si>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</si>
  <si>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</si>
  <si>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</si>
  <si>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</si>
  <si>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</si>
  <si>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</si>
  <si>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</si>
  <si>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</si>
  <si>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</si>
  <si>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</si>
  <si>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</si>
  <si>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</si>
  <si>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</si>
  <si>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</si>
  <si>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</si>
  <si>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</si>
  <si>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</si>
  <si>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</si>
  <si>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</si>
  <si>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</si>
  <si>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</si>
  <si>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</si>
  <si>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</si>
  <si>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</si>
  <si>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</si>
  <si>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</si>
  <si>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</si>
  <si>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</si>
  <si>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</si>
  <si>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</si>
  <si>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</si>
  <si>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</si>
  <si>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</si>
  <si>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</si>
  <si>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</si>
  <si>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</si>
  <si>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</si>
  <si>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</si>
  <si>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</si>
  <si>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</si>
  <si>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</si>
  <si>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</si>
  <si>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</si>
  <si>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</si>
  <si>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</si>
  <si>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</si>
  <si>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</si>
  <si>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</si>
  <si>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</si>
  <si>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</si>
  <si>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</si>
  <si>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</si>
  <si>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</si>
  <si>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</si>
  <si>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</si>
  <si>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</si>
  <si>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</si>
  <si>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</si>
  <si>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</si>
  <si>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</si>
  <si>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</si>
  <si>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</si>
  <si>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</si>
  <si>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</si>
  <si>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</si>
  <si>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</si>
  <si>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</si>
  <si>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</si>
  <si>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</si>
  <si>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</si>
  <si>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</si>
  <si>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</si>
  <si>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</si>
  <si>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</si>
  <si>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</si>
  <si>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</si>
  <si>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</si>
  <si>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</si>
  <si>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</si>
  <si>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</si>
  <si>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</si>
  <si>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</si>
  <si>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</si>
  <si>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</si>
  <si>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</si>
  <si>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</si>
  <si>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</si>
  <si>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</si>
  <si>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</si>
  <si>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</si>
  <si>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</si>
  <si>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</si>
  <si>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</si>
  <si>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</si>
  <si>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</si>
  <si>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</si>
  <si>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</si>
  <si>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</si>
  <si>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</si>
  <si>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</si>
  <si>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</si>
  <si>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</si>
  <si>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</si>
  <si>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</si>
  <si>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</si>
  <si>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</si>
  <si>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</si>
  <si>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</si>
  <si>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</si>
  <si>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</si>
  <si>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</si>
  <si>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</si>
  <si>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</si>
  <si>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</si>
  <si>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</si>
  <si>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</si>
  <si>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</si>
  <si>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</si>
  <si>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</si>
  <si>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</si>
  <si>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</si>
  <si>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</si>
  <si>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</si>
  <si>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</si>
  <si>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</si>
  <si>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</si>
  <si>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</si>
  <si>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</si>
  <si>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</si>
  <si>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</si>
  <si>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</si>
  <si>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</si>
  <si>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</si>
  <si>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</si>
  <si>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</si>
  <si>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</si>
  <si>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</si>
  <si>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</si>
  <si>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</si>
  <si>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</si>
  <si>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</si>
  <si>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</si>
  <si>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</si>
  <si>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</si>
  <si>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</si>
  <si>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</si>
  <si>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</si>
  <si>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</si>
  <si>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</si>
  <si>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</si>
  <si>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</si>
  <si>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</si>
  <si>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</si>
  <si>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</si>
  <si>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</si>
  <si>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</si>
  <si>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</si>
  <si>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</si>
  <si>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</si>
  <si>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</si>
  <si>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</si>
  <si>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</si>
  <si>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</si>
  <si>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</si>
  <si>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</si>
  <si>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</si>
  <si>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</si>
  <si>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</si>
  <si>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</si>
  <si>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</si>
  <si>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</si>
  <si>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</si>
  <si>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</si>
  <si>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</si>
  <si>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</si>
  <si>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</si>
  <si>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</si>
  <si>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</si>
  <si>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</si>
  <si>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</si>
  <si>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</si>
  <si>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</si>
  <si>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</si>
  <si>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</si>
  <si>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</si>
  <si>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</si>
  <si>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</si>
  <si>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</si>
  <si>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</si>
  <si>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</si>
  <si>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</si>
  <si>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</si>
  <si>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</si>
  <si>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</si>
  <si>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</si>
  <si>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</si>
  <si>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</si>
  <si>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</si>
  <si>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</si>
  <si>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</si>
  <si>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</si>
  <si>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</si>
  <si>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</si>
  <si>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</si>
  <si>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</si>
  <si>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</si>
  <si>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</si>
  <si>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</si>
  <si>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</si>
  <si>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</si>
  <si>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</si>
  <si>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</si>
  <si>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</si>
  <si>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</si>
  <si>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</si>
  <si>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</si>
  <si>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</si>
  <si>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</si>
  <si>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</si>
  <si>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</si>
  <si>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</si>
  <si>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</si>
  <si>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</si>
  <si>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</si>
  <si>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</si>
  <si>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</si>
  <si>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</si>
  <si>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</si>
  <si>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</si>
  <si>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</si>
  <si>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</si>
  <si>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</si>
  <si>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</si>
  <si>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</si>
  <si>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</si>
  <si>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</si>
  <si>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</si>
  <si>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</si>
  <si>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</si>
  <si>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</si>
  <si>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</si>
  <si>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</si>
  <si>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</si>
  <si>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</si>
  <si>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</si>
  <si>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</si>
  <si>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</si>
  <si>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</si>
  <si>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</si>
  <si>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</si>
  <si>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</si>
  <si>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</si>
  <si>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</si>
  <si>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</si>
  <si>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</si>
  <si>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</si>
  <si>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</si>
  <si>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</si>
  <si>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</si>
  <si>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</si>
  <si>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</si>
  <si>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</si>
  <si>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</si>
  <si>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</si>
  <si>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</si>
  <si>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</si>
  <si>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</si>
  <si>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</si>
  <si>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</si>
  <si>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</si>
  <si>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</si>
  <si>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</si>
  <si>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</si>
  <si>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</si>
  <si>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</si>
  <si>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</si>
  <si>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</si>
  <si>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</si>
  <si>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</si>
  <si>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</si>
  <si>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</si>
  <si>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</si>
  <si>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</si>
  <si>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</si>
  <si>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</si>
  <si>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</si>
  <si>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</si>
  <si>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</si>
  <si>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</si>
  <si>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</si>
  <si>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</si>
  <si>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</si>
  <si>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</si>
  <si>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</si>
  <si>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</si>
  <si>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</si>
  <si>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</si>
  <si>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</si>
  <si>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</si>
  <si>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</si>
  <si>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</si>
  <si>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</si>
  <si>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</si>
  <si>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</si>
  <si>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</si>
  <si>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</si>
  <si>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</si>
  <si>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</si>
  <si>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</si>
  <si>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</si>
  <si>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</si>
  <si>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</si>
  <si>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</si>
  <si>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</si>
  <si>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</si>
  <si>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</si>
  <si>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</si>
  <si>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</si>
  <si>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</si>
  <si>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</si>
  <si>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</si>
  <si>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</si>
  <si>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</si>
  <si>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</si>
  <si>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</si>
  <si>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</si>
  <si>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</si>
  <si>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</si>
  <si>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</si>
  <si>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</si>
  <si>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</si>
  <si>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</si>
  <si>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</si>
  <si>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</si>
  <si>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</si>
  <si>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</si>
  <si>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</si>
  <si>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</si>
  <si>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</si>
  <si>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</si>
  <si>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</si>
  <si>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</si>
  <si>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</si>
  <si>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</si>
  <si>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</si>
  <si>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</si>
  <si>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</si>
  <si>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</si>
  <si>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</si>
  <si>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</si>
  <si>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</si>
  <si>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</si>
  <si>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</si>
  <si>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</si>
  <si>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</si>
  <si>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</si>
  <si>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</si>
  <si>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</si>
  <si>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</si>
  <si>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</si>
  <si>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</si>
  <si>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</si>
  <si>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</si>
  <si>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</si>
  <si>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</si>
  <si>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</si>
  <si>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</si>
  <si>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</si>
  <si>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</si>
  <si>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</si>
  <si>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</si>
  <si>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</si>
  <si>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</si>
  <si>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</si>
  <si>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</si>
  <si>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</si>
  <si>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</si>
  <si>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</si>
  <si>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</si>
  <si>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</si>
  <si>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</si>
  <si>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</si>
  <si>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</si>
  <si>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</si>
  <si>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</si>
  <si>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</si>
  <si>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</si>
  <si>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</si>
  <si>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</si>
  <si>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</si>
  <si>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</si>
  <si>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</si>
  <si>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</si>
  <si>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</si>
  <si>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</si>
  <si>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</si>
  <si>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</si>
  <si>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</si>
  <si>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</si>
  <si>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</si>
  <si>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</si>
  <si>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</si>
  <si>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</si>
  <si>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</si>
  <si>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</si>
  <si>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</si>
  <si>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</si>
  <si>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</si>
  <si>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</si>
  <si>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</si>
  <si>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</si>
  <si>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</si>
  <si>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</si>
  <si>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</si>
  <si>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</si>
  <si>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</si>
  <si>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</si>
  <si>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</si>
  <si>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</si>
  <si>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</si>
  <si>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</si>
  <si>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</si>
  <si>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</si>
  <si>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</si>
  <si>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</si>
  <si>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</si>
  <si>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</si>
  <si>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</si>
  <si>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</si>
  <si>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</si>
  <si>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</si>
  <si>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</si>
  <si>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</si>
  <si>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</si>
  <si>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</si>
  <si>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</si>
  <si>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</si>
  <si>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</si>
  <si>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</si>
  <si>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</si>
  <si>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</si>
  <si>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</si>
  <si>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</si>
  <si>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</si>
  <si>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</si>
  <si>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</si>
  <si>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</si>
  <si>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</si>
  <si>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</si>
  <si>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</si>
  <si>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</si>
  <si>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</si>
  <si>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</si>
  <si>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</si>
  <si>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</si>
  <si>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</si>
  <si>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</si>
  <si>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</si>
  <si>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</si>
  <si>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</si>
  <si>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</si>
  <si>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</si>
  <si>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</si>
  <si>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</si>
  <si>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</si>
  <si>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</si>
  <si>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</si>
  <si>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</si>
  <si>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</si>
  <si>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</si>
  <si>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</si>
  <si>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</si>
  <si>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</si>
  <si>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</si>
  <si>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</si>
  <si>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</si>
  <si>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</si>
  <si>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</si>
  <si>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</si>
  <si>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</si>
  <si>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</si>
  <si>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</si>
  <si>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</si>
  <si>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</si>
  <si>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</si>
  <si>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</si>
  <si>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</si>
  <si>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</si>
  <si>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</si>
  <si>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</si>
  <si>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</si>
  <si>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</si>
  <si>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</si>
  <si>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</si>
  <si>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</si>
  <si>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</si>
  <si>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</si>
  <si>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</si>
  <si>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</si>
  <si>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</si>
  <si>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</si>
  <si>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</si>
  <si>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</si>
  <si>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</si>
  <si>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</si>
  <si>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</si>
  <si>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</si>
  <si>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</si>
  <si>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</si>
  <si>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</si>
  <si>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</si>
  <si>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</si>
  <si>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</si>
  <si>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</si>
  <si>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</si>
  <si>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</si>
  <si>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</si>
  <si>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</si>
  <si>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</si>
  <si>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</si>
  <si>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</si>
  <si>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</si>
  <si>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</si>
  <si>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</si>
  <si>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</si>
  <si>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</si>
  <si>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</si>
  <si>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</si>
  <si>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</si>
  <si>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</si>
  <si>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</si>
  <si>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</si>
  <si>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</si>
  <si>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</si>
  <si>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</si>
  <si>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</si>
  <si>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</si>
  <si>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</si>
  <si>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</si>
  <si>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</si>
  <si>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</si>
  <si>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</si>
  <si>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</si>
  <si>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</si>
  <si>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</si>
  <si>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</si>
  <si>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</si>
  <si>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</si>
  <si>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</si>
  <si>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</si>
  <si>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</si>
  <si>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</si>
  <si>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</si>
  <si>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</si>
  <si>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</si>
  <si>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</si>
  <si>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</si>
  <si>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</si>
  <si>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</si>
  <si>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</si>
  <si>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</si>
  <si>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</si>
  <si>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</si>
  <si>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</si>
  <si>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</si>
  <si>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</si>
  <si>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</si>
  <si>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</si>
  <si>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</si>
  <si>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</si>
  <si>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</si>
  <si>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</si>
  <si>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</si>
  <si>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</si>
  <si>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</si>
  <si>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</si>
  <si>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</si>
  <si>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</si>
  <si>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</si>
  <si>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</si>
  <si>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</si>
  <si>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</si>
  <si>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</si>
  <si>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</si>
  <si>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</si>
  <si>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</si>
  <si>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</si>
  <si>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</si>
  <si>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</si>
  <si>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</si>
  <si>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</si>
  <si>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</si>
  <si>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</si>
  <si>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</si>
  <si>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</si>
  <si>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</si>
  <si>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</si>
  <si>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</si>
  <si>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</si>
  <si>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</si>
  <si>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</si>
  <si>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</si>
  <si>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</si>
  <si>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</si>
  <si>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</si>
  <si>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</si>
  <si>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</si>
  <si>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</si>
  <si>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</si>
  <si>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</si>
  <si>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</si>
  <si>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</si>
  <si>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</si>
  <si>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</si>
  <si>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</si>
  <si>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</si>
  <si>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</si>
  <si>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</si>
  <si>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</si>
  <si>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</si>
  <si>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</si>
  <si>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</si>
  <si>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</si>
  <si>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</si>
  <si>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</si>
  <si>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</si>
  <si>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</si>
  <si>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</si>
  <si>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</si>
  <si>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</si>
  <si>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</si>
  <si>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</si>
  <si>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</si>
  <si>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</si>
  <si>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</si>
  <si>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</si>
  <si>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</si>
  <si>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</si>
  <si>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</si>
  <si>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</si>
  <si>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</si>
  <si>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</si>
  <si>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</si>
  <si>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</si>
  <si>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</si>
  <si>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</si>
  <si>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</si>
  <si>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</si>
  <si>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</si>
  <si>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</si>
  <si>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</si>
  <si>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</si>
  <si>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</si>
  <si>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</si>
  <si>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</si>
  <si>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</si>
  <si>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</si>
  <si>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</si>
  <si>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</si>
  <si>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</si>
  <si>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</si>
  <si>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</si>
  <si>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</si>
  <si>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</si>
  <si>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</si>
  <si>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</si>
  <si>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</si>
  <si>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</si>
  <si>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</si>
  <si>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</si>
  <si>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</si>
  <si>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</si>
  <si>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</si>
  <si>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</si>
  <si>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</si>
  <si>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</si>
  <si>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</si>
  <si>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</si>
  <si>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</si>
  <si>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</si>
  <si>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</si>
  <si>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</si>
  <si>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</si>
  <si>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</si>
  <si>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</si>
  <si>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</si>
  <si>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</si>
  <si>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</si>
  <si>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</si>
  <si>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</si>
  <si>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</si>
  <si>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</si>
  <si>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</si>
  <si>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</si>
  <si>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</si>
  <si>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</si>
  <si>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</si>
  <si>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</si>
  <si>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</si>
  <si>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</si>
  <si>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</si>
  <si>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</si>
  <si>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</si>
  <si>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</si>
  <si>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</si>
  <si>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</si>
  <si>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</si>
  <si>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</si>
  <si>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</si>
  <si>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</si>
  <si>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</si>
  <si>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</si>
  <si>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</si>
  <si>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</si>
  <si>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</si>
  <si>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</si>
  <si>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</si>
  <si>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</si>
  <si>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</si>
  <si>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</si>
  <si>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</si>
  <si>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</si>
  <si>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</si>
  <si>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</si>
  <si>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</si>
  <si>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</si>
  <si>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</si>
  <si>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</si>
  <si>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</si>
  <si>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</si>
  <si>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</si>
  <si>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</si>
  <si>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</si>
  <si>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</si>
  <si>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</si>
  <si>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</si>
  <si>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</si>
  <si>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</si>
  <si>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</si>
  <si>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</si>
  <si>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</si>
  <si>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</si>
  <si>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</si>
  <si>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</si>
  <si>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</si>
  <si>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</si>
  <si>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</si>
  <si>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</si>
  <si>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</si>
  <si>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</si>
  <si>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</si>
  <si>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</si>
  <si>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</si>
  <si>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</si>
  <si>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</si>
  <si>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</si>
  <si>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</si>
  <si>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</si>
  <si>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</si>
  <si>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</si>
  <si>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</si>
  <si>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</si>
  <si>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</si>
  <si>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</si>
  <si>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</si>
  <si>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</si>
  <si>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</si>
  <si>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</si>
  <si>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</si>
  <si>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</si>
  <si>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</si>
  <si>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</si>
  <si>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</si>
  <si>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</si>
  <si>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</si>
  <si>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</si>
  <si>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</si>
  <si>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</si>
  <si>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</si>
  <si>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</si>
  <si>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</si>
  <si>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</si>
  <si>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</si>
  <si>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</si>
  <si>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</si>
  <si>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</si>
  <si>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</si>
  <si>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</si>
  <si>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</si>
  <si>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</si>
  <si>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</si>
  <si>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</si>
  <si>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</si>
  <si>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</si>
  <si>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</si>
  <si>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</si>
  <si>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</si>
  <si>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</si>
  <si>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</si>
  <si>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</si>
  <si>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</si>
  <si>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</si>
  <si>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</si>
  <si>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</si>
  <si>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</si>
  <si>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</si>
  <si>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</si>
  <si>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</si>
  <si>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</si>
  <si>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</si>
  <si>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</si>
  <si>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</si>
  <si>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</si>
  <si>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</si>
  <si>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</si>
  <si>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</si>
  <si>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</si>
  <si>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</si>
  <si>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</si>
  <si>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</si>
  <si>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</si>
  <si>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</si>
  <si>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</si>
  <si>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</si>
  <si>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</si>
  <si>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</si>
  <si>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</si>
  <si>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</si>
  <si>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</si>
  <si>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</si>
  <si>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</si>
  <si>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</si>
  <si>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</si>
  <si>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</si>
  <si>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</si>
  <si>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</si>
  <si>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</si>
  <si>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</si>
  <si>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</si>
  <si>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</si>
  <si>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</si>
  <si>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</si>
  <si>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</si>
  <si>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</si>
  <si>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</si>
  <si>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</si>
  <si>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</si>
  <si>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</si>
  <si>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</si>
  <si>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</si>
  <si>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</si>
  <si>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</si>
  <si>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</si>
  <si>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</si>
  <si>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</si>
  <si>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</si>
  <si>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</si>
  <si>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</si>
  <si>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</si>
  <si>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</si>
  <si>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</si>
  <si>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</si>
  <si>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</si>
  <si>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</si>
  <si>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</si>
  <si>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</si>
  <si>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</si>
  <si>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</si>
  <si>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</si>
  <si>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</si>
  <si>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</si>
  <si>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</si>
  <si>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</si>
  <si>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</si>
  <si>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</si>
  <si>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</si>
  <si>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</si>
  <si>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</si>
  <si>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</si>
  <si>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</si>
  <si>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</si>
  <si>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</si>
  <si>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</si>
  <si>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</si>
  <si>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</si>
  <si>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</si>
  <si>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</si>
  <si>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</si>
  <si>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</si>
  <si>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</si>
  <si>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</si>
  <si>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</si>
  <si>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</si>
  <si>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</si>
  <si>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</si>
  <si>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</si>
  <si>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</si>
  <si>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</si>
  <si>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</si>
  <si>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</si>
  <si>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</si>
  <si>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</si>
  <si>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</si>
  <si>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</si>
  <si>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</si>
  <si>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</si>
  <si>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</si>
  <si>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</si>
  <si>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</si>
  <si>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</si>
  <si>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</si>
  <si>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</si>
  <si>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</si>
  <si>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</si>
  <si>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</si>
  <si>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</si>
  <si>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</si>
  <si>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</si>
  <si>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</si>
  <si>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</si>
  <si>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</si>
  <si>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</si>
  <si>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</si>
  <si>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</si>
  <si>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</si>
  <si>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</si>
  <si>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</si>
  <si>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</si>
  <si>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</si>
  <si>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</si>
  <si>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</si>
  <si>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</si>
  <si>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</si>
  <si>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</si>
  <si>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</si>
  <si>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</si>
  <si>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</si>
  <si>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</si>
  <si>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</si>
  <si>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</si>
  <si>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</si>
  <si>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</si>
  <si>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</si>
  <si>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</si>
  <si>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</si>
  <si>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</si>
  <si>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</si>
  <si>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</si>
  <si>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</si>
  <si>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</si>
  <si>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</si>
  <si>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</si>
  <si>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</si>
  <si>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</si>
  <si>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</si>
  <si>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</si>
  <si>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</si>
  <si>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</si>
  <si>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</si>
  <si>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</si>
  <si>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</si>
  <si>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</si>
  <si>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</si>
  <si>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</si>
  <si>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</si>
  <si>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</si>
  <si>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</si>
  <si>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</si>
  <si>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</si>
  <si>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</si>
  <si>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</si>
  <si>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</si>
  <si>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</si>
  <si>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</si>
  <si>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</si>
  <si>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</si>
  <si>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</si>
  <si>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</si>
  <si>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</si>
  <si>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</si>
  <si>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</si>
  <si>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</si>
  <si>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</si>
  <si>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</si>
  <si>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</si>
  <si>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</si>
  <si>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</si>
  <si>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</si>
  <si>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</si>
  <si>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</si>
  <si>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</si>
  <si>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</si>
  <si>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</si>
  <si>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</si>
  <si>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</si>
  <si>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</si>
  <si>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</si>
  <si>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</si>
  <si>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</si>
  <si>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</si>
  <si>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</si>
  <si>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</si>
  <si>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</si>
  <si>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</si>
  <si>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</si>
  <si>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</si>
  <si>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</si>
  <si>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</si>
  <si>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</si>
  <si>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</si>
  <si>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</si>
  <si>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</si>
  <si>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</si>
  <si>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</si>
  <si>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</si>
  <si>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</si>
  <si>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</si>
  <si>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</si>
  <si>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</si>
  <si>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</si>
  <si>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</si>
  <si>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</si>
  <si>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</si>
  <si>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</si>
  <si>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</si>
  <si>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</si>
  <si>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</si>
  <si>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</si>
  <si>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</si>
  <si>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</si>
  <si>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</si>
  <si>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</si>
  <si>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</si>
  <si>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</si>
  <si>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</si>
  <si>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</si>
  <si>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</si>
  <si>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</si>
  <si>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</si>
  <si>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</si>
  <si>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</si>
  <si>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</si>
  <si>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</si>
  <si>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</si>
  <si>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</si>
  <si>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</si>
  <si>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</si>
  <si>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</si>
  <si>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</si>
  <si>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</si>
  <si>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</si>
  <si>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</si>
  <si>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</si>
  <si>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</si>
  <si>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</si>
  <si>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</si>
  <si>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</si>
  <si>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</si>
  <si>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</si>
  <si>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</si>
  <si>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</si>
  <si>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</si>
  <si>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</si>
  <si>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</si>
  <si>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</si>
  <si>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</si>
  <si>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</si>
  <si>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</si>
  <si>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</si>
  <si>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</si>
  <si>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</si>
  <si>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</si>
  <si>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</si>
  <si>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</si>
  <si>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</si>
  <si>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</si>
  <si>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</si>
  <si>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</si>
  <si>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</si>
  <si>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</si>
  <si>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</si>
  <si>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</si>
  <si>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</si>
  <si>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</si>
  <si>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</si>
  <si>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</si>
  <si>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</si>
  <si>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</si>
  <si>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</si>
  <si>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</si>
  <si>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</si>
  <si>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</si>
  <si>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</si>
  <si>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</si>
  <si>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</si>
  <si>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</si>
  <si>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</si>
  <si>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</si>
  <si>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</si>
  <si>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</si>
  <si>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</si>
  <si>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</si>
  <si>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</si>
  <si>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</si>
  <si>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</si>
  <si>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</si>
  <si>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</si>
  <si>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</si>
  <si>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</si>
  <si>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</si>
  <si>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</si>
  <si>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</si>
  <si>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</si>
  <si>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</si>
  <si>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</si>
  <si>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</si>
  <si>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</si>
  <si>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</si>
  <si>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</si>
  <si>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</si>
  <si>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</si>
  <si>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</si>
  <si>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</si>
  <si>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</si>
  <si>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</si>
  <si>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</si>
  <si>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</si>
  <si>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</si>
  <si>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</si>
  <si>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</si>
  <si>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</si>
  <si>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</si>
  <si>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</si>
  <si>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</si>
  <si>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</si>
  <si>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</si>
  <si>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</si>
  <si>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</si>
  <si>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</si>
  <si>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</si>
  <si>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</si>
  <si>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</si>
  <si>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</si>
  <si>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</si>
  <si>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</si>
  <si>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</si>
  <si>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</si>
  <si>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</si>
  <si>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</si>
  <si>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</si>
  <si>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</si>
  <si>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</si>
  <si>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</si>
  <si>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</si>
  <si>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</si>
  <si>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</si>
  <si>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</si>
  <si>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</si>
  <si>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</si>
  <si>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</si>
  <si>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</si>
  <si>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</si>
  <si>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</si>
  <si>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</si>
  <si>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</si>
  <si>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</si>
  <si>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</si>
  <si>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</si>
  <si>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</si>
  <si>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</si>
  <si>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</si>
  <si>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</si>
  <si>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</si>
  <si>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</si>
  <si>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</si>
  <si>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</si>
  <si>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</si>
  <si>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</si>
  <si>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</si>
  <si>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</si>
  <si>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</si>
  <si>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</si>
  <si>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</si>
  <si>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</si>
  <si>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</si>
  <si>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</si>
  <si>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</si>
  <si>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</si>
  <si>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</si>
  <si>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</si>
  <si>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</si>
  <si>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</si>
  <si>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</si>
  <si>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</si>
  <si>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</si>
  <si>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</si>
  <si>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</si>
  <si>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</si>
  <si>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</si>
  <si>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</si>
  <si>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</si>
  <si>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</si>
  <si>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</si>
  <si>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</si>
  <si>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</si>
  <si>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</si>
  <si>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</si>
  <si>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</si>
  <si>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</si>
  <si>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</si>
  <si>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</si>
  <si>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</si>
  <si>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</si>
  <si>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</si>
  <si>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</si>
  <si>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</si>
  <si>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</si>
  <si>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</si>
  <si>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</si>
  <si>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</si>
  <si>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</si>
  <si>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</si>
  <si>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</si>
  <si>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</si>
  <si>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</si>
  <si>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</si>
  <si>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</si>
  <si>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</si>
  <si>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</si>
  <si>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</si>
  <si>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</si>
  <si>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</si>
  <si>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</si>
  <si>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</si>
  <si>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</si>
  <si>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</si>
  <si>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</si>
  <si>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</si>
  <si>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</si>
  <si>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</si>
  <si>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</si>
  <si>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</si>
  <si>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</si>
  <si>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</si>
  <si>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</si>
  <si>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</si>
  <si>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</si>
  <si>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</si>
  <si>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</si>
  <si>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</si>
  <si>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</si>
  <si>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</si>
  <si>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</si>
  <si>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</si>
  <si>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</si>
  <si>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</si>
  <si>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</si>
  <si>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</si>
  <si>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</si>
  <si>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</si>
  <si>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</si>
  <si>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</si>
  <si>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</si>
  <si>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</si>
  <si>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</si>
  <si>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</si>
  <si>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</si>
  <si>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</si>
  <si>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</si>
  <si>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</si>
  <si>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</si>
  <si>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</si>
  <si>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</si>
  <si>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</si>
  <si>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</si>
  <si>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</si>
  <si>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</si>
  <si>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</si>
  <si>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</si>
  <si>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</si>
  <si>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</si>
  <si>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</si>
  <si>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</si>
  <si>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</si>
  <si>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</si>
  <si>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</si>
  <si>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</si>
  <si>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</si>
  <si>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</si>
  <si>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</si>
  <si>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</si>
  <si>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</si>
  <si>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</si>
  <si>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</si>
  <si>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</si>
  <si>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</si>
  <si>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</si>
  <si>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</si>
  <si>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</si>
  <si>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</si>
  <si>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</si>
  <si>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</si>
  <si>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</si>
  <si>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</si>
  <si>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</si>
  <si>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</si>
  <si>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</si>
  <si>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</si>
  <si>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</si>
  <si>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</si>
  <si>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</si>
  <si>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</si>
  <si>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</si>
  <si>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</si>
  <si>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</si>
  <si>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</si>
  <si>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</si>
  <si>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</si>
  <si>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</si>
  <si>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</si>
  <si>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</si>
  <si>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</si>
  <si>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</si>
  <si>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</si>
  <si>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</si>
  <si>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</si>
  <si>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</si>
  <si>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</si>
  <si>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</si>
  <si>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</si>
  <si>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</si>
  <si>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</si>
  <si>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</si>
  <si>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</si>
  <si>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</si>
  <si>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</si>
  <si>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</si>
  <si>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</si>
  <si>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</si>
  <si>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</si>
  <si>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</si>
  <si>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</si>
  <si>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</si>
  <si>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</si>
  <si>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</si>
  <si>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</si>
  <si>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</si>
  <si>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</si>
  <si>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</si>
  <si>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</si>
  <si>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</si>
  <si>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</si>
  <si>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</si>
  <si>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</si>
  <si>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</si>
  <si>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</si>
  <si>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</si>
  <si>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</si>
  <si>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</si>
  <si>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</si>
  <si>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</si>
  <si>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</si>
  <si>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</si>
  <si>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</si>
  <si>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</si>
  <si>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</si>
  <si>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</si>
  <si>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</si>
  <si>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</si>
  <si>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</si>
  <si>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</si>
  <si>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</si>
  <si>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</si>
  <si>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</si>
  <si>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</si>
  <si>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</si>
  <si>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</si>
  <si>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</si>
  <si>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</si>
  <si>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</si>
  <si>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</si>
  <si>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</si>
  <si>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</si>
  <si>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</si>
  <si>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</si>
  <si>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</si>
  <si>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</si>
  <si>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</si>
  <si>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</si>
  <si>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</si>
  <si>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</si>
  <si>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</si>
  <si>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</si>
  <si>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</si>
  <si>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</si>
  <si>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</si>
  <si>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</si>
  <si>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</si>
  <si>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</si>
  <si>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</si>
  <si>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</si>
  <si>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</si>
  <si>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</si>
  <si>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</si>
  <si>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</si>
  <si>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</si>
  <si>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</si>
  <si>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</si>
  <si>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</si>
  <si>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</si>
  <si>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</si>
  <si>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</si>
  <si>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</si>
  <si>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</si>
  <si>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</si>
  <si>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</si>
  <si>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</si>
  <si>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</si>
  <si>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</si>
  <si>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</si>
  <si>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</si>
  <si>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</si>
  <si>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</si>
  <si>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</si>
  <si>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</si>
  <si>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</si>
  <si>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</si>
  <si>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</si>
  <si>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</si>
  <si>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</si>
  <si>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</si>
  <si>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</si>
  <si>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</si>
  <si>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</si>
  <si>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</si>
  <si>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</si>
  <si>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</si>
  <si>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</si>
  <si>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</si>
  <si>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</si>
  <si>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</si>
  <si>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</si>
  <si>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</si>
  <si>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</si>
  <si>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</si>
  <si>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</si>
  <si>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</si>
  <si>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</si>
  <si>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</si>
  <si>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</si>
  <si>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</si>
  <si>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</si>
  <si>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</si>
  <si>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</si>
  <si>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</si>
  <si>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</si>
  <si>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</si>
  <si>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</si>
  <si>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</si>
  <si>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</si>
  <si>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</si>
  <si>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</si>
  <si>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</si>
  <si>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</si>
  <si>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</si>
  <si>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</si>
  <si>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</si>
  <si>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</si>
  <si>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</si>
  <si>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</si>
  <si>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</si>
  <si>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</si>
  <si>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</si>
  <si>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</si>
  <si>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</si>
  <si>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</si>
  <si>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</si>
  <si>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</si>
  <si>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</si>
  <si>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</si>
  <si>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</si>
  <si>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</si>
  <si>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</si>
  <si>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</si>
  <si>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</si>
  <si>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</si>
  <si>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</si>
  <si>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</si>
  <si>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</si>
  <si>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</si>
  <si>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</si>
  <si>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</si>
  <si>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</si>
  <si>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</si>
  <si>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</si>
  <si>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</si>
  <si>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</si>
  <si>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</si>
  <si>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</si>
  <si>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</si>
  <si>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</si>
  <si>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</si>
  <si>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</si>
  <si>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</si>
  <si>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</si>
  <si>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</si>
  <si>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</si>
  <si>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</si>
  <si>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</si>
  <si>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</si>
  <si>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</si>
  <si>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</si>
  <si>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</si>
  <si>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</si>
  <si>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</si>
  <si>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</si>
  <si>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</si>
  <si>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</si>
  <si>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</si>
  <si>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</si>
  <si>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</si>
  <si>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</si>
  <si>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</si>
  <si>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</si>
  <si>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</si>
  <si>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</si>
  <si>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</si>
  <si>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</si>
  <si>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</si>
  <si>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</si>
  <si>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</si>
  <si>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</si>
  <si>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</si>
  <si>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</si>
  <si>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</si>
  <si>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</si>
  <si>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</si>
  <si>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</si>
  <si>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</si>
  <si>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</si>
  <si>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</si>
  <si>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</si>
  <si>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</si>
  <si>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</si>
  <si>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</si>
  <si>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</si>
  <si>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</si>
  <si>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</si>
  <si>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</si>
  <si>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</si>
  <si>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</si>
  <si>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</si>
  <si>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</si>
  <si>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</si>
  <si>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</si>
  <si>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</si>
  <si>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</si>
  <si>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</si>
  <si>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</si>
  <si>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</si>
  <si>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</si>
  <si>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</si>
  <si>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</si>
  <si>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</si>
  <si>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</si>
  <si>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</si>
  <si>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</si>
  <si>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</si>
  <si>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</si>
  <si>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</si>
  <si>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</si>
  <si>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</si>
  <si>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</si>
  <si>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</si>
  <si>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</si>
  <si>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</si>
  <si>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</si>
  <si>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</si>
  <si>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</si>
  <si>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</si>
  <si>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</si>
  <si>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</si>
  <si>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</si>
  <si>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</si>
  <si>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</si>
  <si>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</si>
  <si>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</si>
  <si>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</si>
  <si>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</si>
  <si>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</si>
  <si>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</si>
  <si>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</si>
  <si>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</si>
  <si>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</si>
  <si>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</si>
  <si>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</si>
  <si>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</si>
  <si>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</si>
  <si>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</si>
  <si>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</si>
  <si>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</si>
  <si>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</si>
  <si>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</si>
  <si>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</si>
  <si>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</si>
  <si>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</si>
  <si>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</si>
  <si>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</si>
  <si>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</si>
  <si>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</si>
  <si>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</si>
  <si>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</si>
  <si>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</si>
  <si>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</si>
  <si>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</si>
  <si>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</si>
  <si>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</si>
  <si>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</si>
  <si>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</si>
  <si>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</si>
  <si>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</si>
  <si>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</si>
  <si>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</si>
  <si>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</si>
  <si>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</si>
  <si>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</si>
  <si>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</si>
  <si>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</si>
  <si>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</si>
  <si>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</si>
  <si>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</si>
  <si>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</si>
  <si>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</si>
  <si>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</si>
  <si>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</si>
  <si>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</si>
  <si>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</si>
  <si>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</si>
  <si>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</si>
  <si>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</si>
  <si>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</si>
  <si>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</si>
  <si>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</si>
  <si>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</si>
  <si>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</si>
  <si>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</si>
  <si>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</si>
  <si>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</si>
  <si>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</si>
  <si>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</si>
  <si>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</si>
  <si>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</si>
  <si>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</si>
  <si>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</si>
  <si>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</si>
  <si>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</si>
  <si>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</si>
  <si>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</si>
  <si>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</si>
  <si>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</si>
  <si>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</si>
  <si>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</si>
  <si>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</si>
  <si>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</si>
  <si>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</si>
  <si>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</si>
  <si>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</si>
  <si>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</si>
  <si>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</si>
  <si>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</si>
  <si>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</si>
  <si>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</si>
  <si>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</si>
  <si>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</si>
  <si>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</si>
  <si>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</si>
  <si>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</si>
  <si>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</si>
  <si>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</si>
  <si>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</si>
  <si>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</si>
  <si>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</si>
  <si>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</si>
  <si>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</si>
  <si>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</si>
  <si>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</si>
  <si>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</si>
  <si>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</si>
  <si>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</si>
  <si>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</si>
  <si>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</si>
  <si>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</si>
  <si>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</si>
  <si>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</si>
  <si>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</si>
  <si>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</si>
  <si>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</si>
  <si>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</si>
  <si>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</si>
  <si>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</si>
  <si>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</si>
  <si>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</si>
  <si>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</si>
  <si>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</si>
  <si>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</si>
  <si>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</si>
  <si>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</si>
  <si>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</si>
  <si>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</si>
  <si>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</si>
  <si>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</si>
  <si>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</si>
  <si>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</si>
  <si>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</si>
  <si>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</si>
  <si>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</si>
  <si>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</si>
  <si>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</si>
  <si>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</si>
  <si>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</si>
  <si>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</si>
  <si>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</si>
  <si>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</si>
  <si>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</si>
  <si>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</si>
  <si>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</si>
  <si>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</si>
  <si>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</si>
  <si>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</si>
  <si>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</si>
  <si>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</si>
  <si>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</si>
  <si>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</si>
  <si>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</si>
  <si>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</si>
  <si>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</si>
  <si>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</si>
  <si>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</si>
  <si>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</si>
  <si>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</si>
  <si>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</si>
  <si>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</si>
  <si>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</si>
  <si>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</si>
  <si>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</si>
  <si>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</si>
  <si>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</si>
  <si>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</si>
  <si>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</si>
  <si>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</si>
  <si>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</si>
  <si>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</si>
  <si>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</si>
  <si>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</si>
  <si>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</si>
  <si>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</si>
  <si>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</si>
  <si>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</si>
  <si>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</si>
  <si>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</si>
  <si>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</si>
  <si>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</si>
  <si>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</si>
  <si>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</si>
  <si>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</si>
  <si>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</si>
  <si>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</si>
  <si>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</si>
  <si>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</si>
  <si>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</si>
  <si>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</si>
  <si>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</si>
  <si>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</si>
  <si>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</si>
  <si>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</si>
  <si>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</si>
  <si>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</si>
  <si>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</si>
  <si>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</si>
  <si>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</si>
  <si>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</si>
  <si>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</si>
  <si>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</si>
  <si>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</si>
  <si>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</si>
  <si>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</si>
  <si>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</si>
  <si>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</si>
  <si>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</si>
  <si>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</si>
  <si>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</si>
  <si>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</si>
  <si>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</si>
  <si>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</si>
  <si>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</si>
  <si>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</si>
  <si>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</si>
  <si>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</si>
  <si>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</si>
  <si>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</si>
  <si>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</si>
  <si>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</si>
  <si>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</si>
  <si>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</si>
  <si>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</si>
  <si>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</si>
  <si>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</si>
  <si>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</si>
  <si>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</si>
  <si>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</si>
  <si>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</si>
  <si>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</si>
  <si>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</si>
  <si>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</si>
  <si>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</si>
  <si>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</si>
  <si>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</si>
  <si>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</si>
  <si>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</si>
  <si>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</si>
  <si>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</si>
  <si>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</si>
  <si>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</si>
  <si>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</si>
  <si>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</si>
  <si>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</si>
  <si>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</si>
  <si>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</si>
  <si>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</si>
  <si>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</si>
  <si>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</si>
  <si>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</si>
  <si>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</si>
  <si>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</si>
  <si>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</si>
  <si>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</si>
  <si>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</si>
  <si>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</si>
  <si>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</si>
  <si>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</si>
  <si>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</si>
  <si>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</si>
  <si>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</si>
  <si>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</si>
  <si>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</si>
  <si>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</si>
  <si>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</si>
  <si>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</si>
  <si>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</si>
  <si>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</si>
  <si>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</si>
  <si>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</si>
  <si>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</si>
  <si>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</si>
  <si>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</si>
  <si>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</si>
  <si>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</si>
  <si>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</si>
  <si>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</si>
  <si>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</si>
  <si>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</si>
  <si>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</si>
  <si>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</si>
  <si>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</si>
  <si>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</si>
  <si>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</si>
  <si>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</si>
  <si>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</si>
  <si>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</si>
  <si>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</si>
  <si>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</si>
  <si>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</si>
  <si>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</si>
  <si>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</si>
  <si>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</si>
  <si>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</si>
  <si>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</si>
  <si>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</si>
  <si>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</si>
  <si>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</si>
  <si>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</si>
  <si>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</si>
  <si>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</si>
  <si>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</si>
  <si>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</si>
  <si>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</si>
  <si>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</si>
  <si>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</si>
  <si>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</si>
  <si>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</si>
  <si>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</si>
  <si>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</si>
  <si>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</si>
  <si>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</si>
  <si>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</si>
  <si>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</si>
  <si>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</si>
  <si>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</si>
  <si>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</si>
  <si>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</si>
  <si>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</si>
  <si>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</si>
  <si>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</si>
  <si>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</si>
  <si>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</si>
  <si>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</si>
  <si>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</si>
  <si>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</si>
  <si>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</si>
  <si>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</si>
  <si>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</si>
  <si>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</si>
  <si>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</si>
  <si>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</si>
  <si>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</si>
  <si>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</si>
  <si>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</si>
  <si>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</si>
  <si>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</si>
  <si>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</si>
  <si>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</si>
  <si>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</si>
  <si>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</si>
  <si>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</si>
  <si>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</si>
  <si>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</si>
  <si>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</si>
  <si>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</si>
  <si>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</si>
  <si>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</si>
  <si>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</si>
  <si>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</si>
  <si>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</si>
  <si>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</si>
  <si>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</si>
  <si>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</si>
  <si>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</si>
  <si>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</si>
  <si>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</si>
  <si>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</si>
  <si>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</si>
  <si>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</si>
  <si>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</si>
  <si>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</si>
  <si>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</si>
  <si>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</si>
  <si>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</si>
  <si>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</si>
  <si>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</si>
  <si>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</si>
  <si>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</si>
  <si>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</si>
  <si>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</si>
  <si>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</si>
  <si>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</si>
  <si>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</si>
  <si>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</si>
  <si>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</si>
  <si>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</si>
  <si>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</si>
  <si>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</si>
  <si>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</si>
  <si>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</si>
  <si>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</si>
  <si>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</si>
  <si>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</si>
  <si>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</si>
  <si>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</si>
  <si>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</si>
  <si>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</si>
  <si>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</si>
  <si>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</si>
  <si>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</si>
  <si>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</si>
  <si>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</si>
  <si>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</si>
  <si>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</si>
  <si>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</si>
  <si>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</si>
  <si>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</si>
  <si>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</si>
  <si>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</si>
  <si>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</si>
  <si>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</si>
  <si>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</si>
  <si>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</si>
  <si>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</si>
  <si>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</si>
  <si>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</si>
  <si>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</si>
  <si>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</si>
  <si>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</si>
  <si>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</si>
  <si>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</si>
  <si>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</si>
  <si>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</si>
  <si>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</si>
  <si>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</si>
  <si>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</si>
  <si>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</si>
  <si>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</si>
  <si>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</si>
  <si>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</si>
  <si>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</si>
  <si>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</si>
  <si>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</si>
  <si>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</si>
  <si>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</si>
  <si>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</si>
  <si>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</si>
  <si>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</si>
  <si>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</si>
  <si>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</si>
  <si>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</si>
  <si>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</si>
  <si>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</si>
  <si>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</si>
  <si>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</si>
  <si>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</si>
  <si>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</si>
  <si>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</si>
  <si>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</si>
  <si>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</si>
  <si>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</si>
  <si>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</si>
  <si>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</si>
  <si>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</si>
  <si>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</si>
  <si>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</si>
  <si>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</si>
  <si>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</si>
  <si>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</si>
  <si>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</si>
  <si>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</si>
  <si>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</si>
  <si>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</si>
  <si>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</si>
  <si>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</si>
  <si>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</si>
  <si>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</si>
  <si>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</si>
  <si>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</si>
  <si>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</si>
  <si>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</si>
  <si>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</si>
  <si>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</si>
  <si>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</si>
  <si>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</si>
  <si>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</si>
  <si>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</si>
  <si>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</si>
  <si>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</si>
  <si>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</si>
  <si>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</si>
  <si>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</si>
  <si>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</si>
  <si>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</si>
  <si>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</si>
  <si>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</si>
  <si>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</si>
  <si>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</si>
  <si>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</si>
  <si>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</si>
  <si>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</si>
  <si>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</si>
  <si>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</si>
  <si>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</si>
  <si>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</si>
  <si>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</si>
  <si>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</si>
  <si>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</si>
  <si>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</si>
  <si>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</si>
  <si>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</si>
  <si>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</si>
  <si>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</si>
  <si>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</si>
  <si>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</si>
  <si>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</si>
  <si>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</si>
  <si>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</si>
  <si>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</si>
  <si>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</si>
  <si>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</si>
  <si>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</si>
  <si>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</si>
  <si>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</si>
  <si>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</si>
  <si>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</si>
  <si>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</si>
  <si>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</si>
  <si>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</si>
  <si>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</si>
  <si>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</si>
  <si>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</si>
  <si>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</si>
  <si>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</si>
  <si>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</si>
  <si>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</si>
  <si>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</si>
  <si>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</si>
  <si>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</si>
  <si>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</si>
  <si>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</si>
  <si>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</si>
  <si>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</si>
  <si>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</si>
  <si>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</si>
  <si>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</si>
  <si>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</si>
  <si>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</si>
  <si>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</si>
  <si>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</si>
  <si>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</si>
  <si>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</si>
  <si>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</si>
  <si>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</si>
  <si>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</si>
  <si>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</si>
  <si>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</si>
  <si>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</si>
  <si>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</si>
  <si>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</si>
  <si>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</si>
  <si>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</si>
  <si>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</si>
  <si>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</si>
  <si>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</si>
  <si>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</si>
  <si>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</si>
  <si>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</si>
  <si>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</si>
  <si>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</si>
  <si>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</si>
  <si>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</si>
  <si>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</si>
  <si>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</si>
  <si>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</si>
  <si>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</si>
  <si>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</si>
  <si>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</si>
  <si>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</si>
  <si>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</si>
  <si>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</si>
  <si>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</si>
  <si>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</si>
  <si>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</si>
  <si>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</si>
  <si>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</si>
  <si>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</si>
  <si>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</si>
  <si>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</si>
  <si>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</si>
  <si>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</si>
  <si>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</si>
  <si>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</si>
  <si>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</si>
  <si>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</si>
  <si>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</si>
  <si>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</si>
  <si>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</si>
  <si>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</si>
  <si>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</si>
  <si>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</si>
  <si>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</si>
  <si>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</si>
  <si>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</si>
  <si>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</si>
  <si>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</si>
  <si>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</si>
  <si>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</si>
  <si>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</si>
  <si>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</si>
  <si>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</si>
  <si>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</si>
  <si>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</si>
  <si>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</si>
  <si>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</si>
  <si>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</si>
  <si>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</si>
  <si>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</si>
  <si>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</si>
  <si>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</si>
  <si>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</si>
  <si>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</si>
  <si>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</si>
  <si>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</si>
  <si>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</si>
  <si>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</si>
  <si>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</si>
  <si>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</si>
  <si>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</si>
  <si>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</si>
  <si>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</si>
  <si>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</si>
  <si>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</si>
  <si>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</si>
  <si>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</si>
  <si>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</si>
  <si>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</si>
  <si>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</si>
  <si>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</si>
  <si>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</si>
  <si>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</si>
  <si>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</si>
  <si>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</si>
  <si>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</si>
  <si>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</si>
  <si>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</si>
  <si>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</si>
  <si>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</si>
  <si>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</si>
  <si>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</si>
  <si>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</si>
  <si>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</si>
  <si>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</si>
  <si>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</si>
  <si>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</si>
  <si>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</si>
  <si>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</si>
  <si>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</si>
  <si>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</si>
  <si>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</si>
  <si>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</si>
  <si>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</si>
  <si>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</si>
  <si>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</si>
  <si>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</si>
  <si>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</si>
  <si>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</si>
  <si>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</si>
  <si>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</si>
  <si>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</si>
  <si>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</si>
  <si>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</si>
  <si>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</si>
  <si>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</si>
  <si>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</si>
  <si>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</si>
  <si>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</si>
  <si>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</si>
  <si>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</si>
  <si>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</si>
  <si>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</si>
  <si>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</si>
  <si>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</si>
  <si>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</si>
  <si>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</si>
  <si>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</si>
  <si>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</si>
  <si>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</si>
  <si>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</si>
  <si>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</si>
  <si>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</si>
  <si>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</si>
  <si>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</si>
  <si>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</si>
  <si>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</si>
  <si>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</si>
  <si>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</si>
  <si>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</si>
  <si>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</si>
  <si>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</si>
  <si>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</si>
  <si>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</si>
  <si>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</si>
  <si>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</si>
  <si>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</si>
  <si>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</si>
  <si>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</si>
  <si>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</si>
  <si>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</si>
  <si>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</si>
  <si>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</si>
  <si>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</si>
  <si>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</si>
  <si>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</si>
  <si>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</si>
  <si>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</si>
  <si>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</si>
  <si>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</si>
  <si>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</si>
  <si>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</si>
  <si>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</si>
  <si>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</si>
  <si>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</si>
  <si>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</si>
  <si>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</si>
  <si>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</si>
  <si>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</si>
  <si>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</si>
  <si>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</si>
  <si>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</si>
  <si>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</si>
  <si>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</si>
  <si>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</si>
  <si>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</si>
  <si>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</si>
  <si>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</si>
  <si>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</si>
  <si>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</si>
  <si>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</si>
  <si>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</si>
  <si>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</si>
  <si>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</si>
  <si>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</si>
  <si>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</si>
  <si>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</si>
  <si>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</si>
  <si>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</si>
  <si>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</si>
  <si>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</si>
  <si>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</si>
  <si>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</si>
  <si>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</si>
  <si>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</si>
  <si>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</si>
  <si>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</si>
  <si>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</si>
  <si>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</si>
  <si>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</si>
  <si>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</si>
  <si>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</si>
  <si>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</si>
  <si>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</si>
  <si>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</si>
  <si>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</si>
  <si>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</si>
  <si>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</si>
  <si>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</si>
  <si>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</si>
  <si>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</si>
  <si>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</si>
  <si>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</si>
  <si>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</si>
  <si>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</si>
  <si>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</si>
  <si>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</si>
  <si>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</si>
  <si>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</si>
  <si>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</si>
  <si>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</si>
  <si>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</si>
  <si>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</si>
  <si>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</si>
  <si>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</si>
  <si>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</si>
  <si>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</si>
  <si>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</si>
  <si>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</si>
  <si>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</si>
  <si>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</si>
  <si>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</si>
  <si>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</si>
  <si>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</si>
  <si>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</si>
  <si>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</si>
  <si>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</si>
  <si>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</si>
  <si>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</si>
  <si>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</si>
  <si>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</si>
  <si>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</si>
  <si>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</si>
  <si>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</si>
  <si>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</si>
  <si>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</si>
  <si>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</si>
  <si>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</si>
  <si>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</si>
  <si>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</si>
  <si>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</si>
  <si>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</si>
  <si>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</si>
  <si>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</si>
  <si>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</si>
  <si>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</si>
  <si>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</si>
  <si>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</si>
  <si>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</si>
  <si>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</si>
  <si>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</si>
  <si>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</si>
  <si>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</si>
  <si>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</si>
  <si>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</si>
  <si>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</si>
  <si>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</si>
  <si>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</si>
  <si>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</si>
  <si>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</si>
  <si>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</si>
  <si>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</si>
  <si>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</si>
  <si>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</si>
  <si>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</si>
  <si>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</si>
  <si>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</si>
  <si>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</si>
  <si>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</si>
  <si>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</si>
  <si>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</si>
  <si>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</si>
  <si>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</si>
  <si>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</si>
  <si>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</si>
  <si>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</si>
  <si>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</si>
  <si>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</si>
  <si>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</si>
  <si>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</si>
  <si>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</si>
  <si>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</si>
  <si>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</si>
  <si>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</si>
  <si>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</si>
  <si>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</si>
  <si>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</si>
  <si>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</si>
  <si>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</si>
  <si>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</si>
  <si>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</si>
  <si>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</si>
  <si>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</si>
  <si>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</si>
  <si>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</si>
  <si>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</si>
  <si>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</si>
  <si>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</si>
  <si>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</si>
  <si>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</si>
  <si>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</si>
  <si>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</si>
  <si>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</si>
  <si>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</si>
  <si>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</si>
  <si>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</si>
  <si>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</si>
  <si>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</si>
  <si>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</si>
  <si>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</si>
  <si>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</si>
  <si>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</si>
  <si>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</si>
  <si>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</si>
  <si>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</si>
  <si>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</si>
  <si>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</si>
  <si>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</si>
  <si>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</si>
  <si>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</si>
  <si>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</si>
  <si>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</si>
  <si>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</si>
  <si>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</si>
  <si>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</si>
  <si>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</si>
  <si>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</si>
  <si>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</si>
  <si>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</si>
  <si>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</si>
  <si>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</si>
  <si>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</si>
  <si>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</si>
  <si>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</si>
  <si>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</si>
  <si>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</si>
  <si>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</si>
  <si>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</si>
  <si>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</si>
  <si>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</si>
  <si>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</si>
  <si>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</si>
  <si>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</si>
  <si>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</si>
  <si>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</si>
  <si>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</si>
  <si>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</si>
  <si>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</si>
  <si>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</si>
  <si>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</si>
  <si>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</si>
  <si>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</si>
  <si>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</si>
  <si>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</si>
  <si>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</si>
  <si>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</si>
  <si>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</si>
  <si>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</si>
  <si>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</si>
  <si>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</si>
  <si>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</si>
  <si>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</si>
  <si>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</si>
  <si>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</si>
  <si>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</si>
  <si>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</si>
  <si>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</si>
  <si>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</si>
  <si>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</si>
  <si>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</si>
  <si>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</si>
  <si>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</si>
  <si>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</si>
  <si>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</si>
  <si>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</si>
  <si>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</si>
  <si>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</si>
  <si>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</si>
  <si>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</si>
  <si>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</si>
  <si>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</si>
  <si>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</si>
  <si>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</si>
  <si>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</si>
  <si>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</si>
  <si>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</si>
  <si>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</si>
  <si>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</si>
  <si>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</si>
  <si>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</si>
  <si>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</si>
  <si>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</si>
  <si>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</si>
  <si>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</si>
  <si>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</si>
  <si>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</si>
  <si>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</si>
  <si>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</si>
  <si>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</si>
  <si>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</si>
  <si>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</si>
  <si>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</si>
  <si>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</si>
  <si>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</si>
  <si>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</si>
  <si>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</si>
  <si>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</si>
  <si>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</si>
  <si>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</si>
  <si>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</si>
  <si>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</si>
  <si>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</si>
  <si>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</si>
  <si>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</si>
  <si>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</si>
  <si>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</si>
  <si>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</si>
  <si>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</si>
  <si>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</si>
  <si>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</si>
  <si>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</si>
  <si>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</si>
  <si>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</si>
  <si>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</si>
  <si>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</si>
  <si>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</si>
  <si>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</si>
  <si>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</si>
  <si>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</si>
  <si>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</si>
  <si>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</si>
  <si>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</si>
  <si>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</si>
  <si>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</si>
  <si>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</si>
  <si>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</si>
  <si>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</si>
  <si>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</si>
  <si>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</si>
  <si>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</si>
  <si>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</si>
  <si>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</si>
  <si>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</si>
  <si>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</si>
  <si>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</si>
  <si>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</si>
  <si>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</si>
  <si>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</si>
  <si>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</si>
  <si>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</si>
  <si>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</si>
  <si>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</si>
  <si>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</si>
  <si>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</si>
  <si>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</si>
  <si>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</si>
  <si>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</si>
  <si>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</si>
  <si>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</si>
  <si>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</si>
  <si>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</si>
  <si>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</si>
  <si>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</si>
  <si>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</si>
  <si>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</si>
  <si>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</si>
  <si>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</si>
  <si>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</si>
  <si>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</si>
  <si>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</si>
  <si>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</si>
  <si>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</si>
  <si>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</si>
  <si>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</si>
  <si>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</si>
  <si>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</si>
  <si>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</si>
  <si>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</si>
  <si>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</si>
  <si>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</si>
  <si>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</si>
  <si>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</si>
  <si>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</si>
  <si>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</si>
  <si>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</si>
  <si>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</si>
  <si>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</si>
  <si>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</si>
  <si>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</si>
  <si>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</si>
  <si>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</si>
  <si>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</si>
  <si>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</si>
  <si>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</si>
  <si>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</si>
  <si>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</si>
  <si>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</si>
  <si>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</si>
  <si>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</si>
  <si>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</si>
  <si>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</si>
  <si>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</si>
  <si>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</si>
  <si>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</si>
  <si>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</si>
  <si>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</si>
  <si>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</si>
  <si>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</si>
  <si>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</si>
  <si>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</si>
  <si>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</si>
  <si>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</si>
  <si>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</si>
  <si>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</si>
  <si>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</si>
  <si>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</si>
  <si>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</si>
  <si>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</si>
  <si>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</si>
  <si>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</si>
  <si>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</si>
  <si>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</si>
  <si>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</si>
  <si>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</si>
  <si>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</si>
  <si>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</si>
  <si>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</si>
  <si>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</si>
  <si>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</si>
  <si>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</si>
  <si>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</si>
  <si>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</si>
  <si>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</si>
  <si>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</si>
  <si>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</si>
  <si>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</si>
  <si>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</si>
  <si>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</si>
  <si>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</si>
  <si>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</si>
  <si>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</si>
  <si>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</si>
  <si>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</si>
  <si>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</si>
  <si>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</si>
  <si>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</si>
  <si>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</si>
  <si>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</si>
  <si>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</si>
  <si>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</si>
  <si>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</si>
  <si>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</si>
  <si>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</si>
  <si>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</si>
  <si>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</si>
  <si>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</si>
  <si>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</si>
  <si>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</si>
  <si>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</si>
  <si>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</si>
  <si>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</si>
  <si>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</si>
  <si>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</si>
  <si>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</si>
  <si>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</si>
  <si>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</si>
  <si>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</si>
  <si>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</si>
  <si>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</si>
  <si>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</si>
  <si>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</si>
  <si>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</si>
  <si>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</si>
  <si>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</si>
  <si>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</si>
  <si>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</si>
  <si>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</si>
  <si>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</si>
  <si>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</si>
  <si>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</si>
  <si>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</si>
  <si>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</si>
  <si>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</si>
  <si>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</si>
  <si>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</si>
  <si>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</si>
  <si>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</si>
  <si>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</si>
  <si>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</si>
  <si>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</si>
  <si>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</si>
  <si>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</si>
  <si>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</si>
  <si>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</si>
  <si>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</si>
  <si>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</si>
  <si>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</si>
  <si>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</si>
  <si>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</si>
  <si>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</si>
  <si>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</si>
  <si>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</si>
  <si>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</si>
  <si>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</si>
  <si>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</si>
  <si>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</si>
  <si>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</si>
  <si>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</si>
  <si>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</si>
  <si>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</si>
  <si>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</si>
  <si>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</si>
  <si>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</si>
  <si>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</si>
  <si>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</si>
  <si>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</si>
  <si>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</si>
  <si>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</si>
  <si>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</si>
  <si>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</si>
  <si>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</si>
  <si>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</si>
  <si>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</si>
  <si>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</si>
  <si>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</si>
  <si>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</si>
  <si>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</si>
  <si>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</si>
  <si>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</si>
  <si>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</si>
  <si>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</si>
  <si>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</si>
  <si>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</si>
  <si>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</si>
  <si>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</si>
  <si>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</si>
  <si>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</si>
  <si>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</si>
  <si>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</si>
  <si>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</si>
  <si>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</si>
  <si>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</si>
  <si>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</si>
  <si>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</si>
  <si>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</si>
  <si>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</si>
  <si>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</si>
  <si>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</si>
  <si>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</si>
  <si>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</si>
  <si>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</si>
  <si>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</si>
  <si>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</si>
  <si>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</si>
  <si>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</si>
  <si>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</si>
  <si>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</si>
  <si>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</si>
  <si>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</si>
  <si>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</si>
  <si>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</si>
  <si>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</si>
  <si>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</si>
  <si>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</si>
  <si>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</si>
  <si>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</si>
  <si>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</si>
  <si>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</si>
  <si>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</si>
  <si>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</si>
  <si>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</si>
  <si>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</si>
  <si>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</si>
  <si>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</si>
  <si>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</si>
  <si>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</si>
  <si>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</si>
  <si>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</si>
  <si>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</si>
  <si>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</si>
  <si>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</si>
  <si>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</si>
  <si>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</si>
  <si>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</si>
  <si>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</si>
  <si>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</si>
  <si>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</si>
  <si>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</si>
  <si>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</si>
  <si>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</si>
  <si>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</si>
  <si>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</si>
  <si>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</si>
  <si>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</si>
  <si>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</si>
  <si>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</si>
  <si>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</si>
  <si>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</si>
  <si>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</si>
  <si>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</si>
  <si>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</si>
  <si>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</si>
  <si>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</si>
  <si>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</si>
  <si>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</si>
  <si>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</si>
  <si>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</si>
  <si>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</si>
  <si>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</si>
  <si>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</si>
  <si>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</si>
  <si>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</si>
  <si>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</si>
  <si>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</si>
  <si>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</si>
  <si>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</si>
  <si>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</si>
  <si>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</si>
  <si>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</si>
  <si>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</si>
  <si>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</si>
  <si>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</si>
  <si>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</si>
  <si>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</si>
  <si>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</si>
  <si>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</si>
  <si>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</si>
  <si>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</si>
  <si>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</si>
  <si>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</si>
  <si>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</si>
  <si>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</si>
  <si>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</si>
  <si>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</si>
  <si>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</si>
  <si>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</si>
  <si>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</si>
  <si>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</si>
  <si>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</si>
  <si>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</si>
  <si>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</si>
  <si>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</si>
  <si>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</si>
  <si>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</si>
  <si>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</si>
  <si>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</si>
  <si>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</si>
  <si>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</si>
  <si>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</si>
  <si>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</si>
  <si>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</si>
  <si>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</si>
  <si>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</si>
  <si>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</si>
  <si>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</si>
  <si>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</si>
  <si>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</si>
  <si>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</si>
  <si>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</si>
  <si>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</si>
  <si>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</si>
  <si>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</si>
  <si>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</si>
  <si>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</si>
  <si>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</si>
  <si>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</si>
  <si>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</si>
  <si>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</si>
  <si>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</si>
  <si>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</si>
  <si>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</si>
  <si>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</si>
  <si>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</si>
  <si>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</si>
  <si>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</si>
  <si>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</si>
  <si>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</si>
  <si>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</si>
  <si>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</si>
  <si>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</si>
  <si>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</si>
  <si>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</si>
  <si>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</si>
  <si>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</si>
  <si>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</si>
  <si>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</si>
  <si>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</si>
  <si>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</si>
  <si>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</si>
  <si>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</si>
  <si>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</si>
  <si>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</si>
  <si>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</si>
  <si>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</si>
  <si>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</si>
  <si>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</si>
  <si>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</si>
  <si>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</si>
  <si>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</si>
  <si>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</si>
  <si>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</si>
  <si>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</si>
  <si>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</si>
  <si>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</si>
  <si>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</si>
  <si>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</si>
  <si>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</si>
  <si>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</si>
  <si>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</si>
  <si>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</si>
  <si>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</si>
  <si>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</si>
  <si>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</si>
  <si>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</si>
  <si>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</si>
  <si>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</si>
  <si>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</si>
  <si>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</si>
  <si>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</si>
  <si>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</si>
  <si>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</si>
  <si>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</si>
  <si>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</si>
  <si>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</si>
  <si>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</si>
  <si>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</si>
  <si>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</si>
  <si>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</si>
  <si>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</si>
  <si>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</si>
  <si>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</si>
  <si>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</si>
  <si>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</si>
  <si>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</si>
  <si>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</si>
  <si>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</si>
  <si>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</si>
  <si>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</si>
  <si>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</si>
  <si>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</si>
  <si>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</si>
  <si>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</si>
  <si>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</si>
  <si>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</si>
  <si>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</si>
  <si>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</si>
  <si>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</si>
  <si>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</si>
  <si>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</si>
  <si>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</si>
  <si>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</si>
  <si>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</si>
  <si>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</si>
  <si>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</si>
  <si>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</si>
  <si>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</si>
  <si>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</si>
  <si>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</si>
  <si>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</si>
  <si>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</si>
  <si>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</si>
  <si>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</si>
  <si>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</si>
  <si>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</si>
  <si>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</si>
  <si>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</si>
  <si>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</si>
  <si>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</si>
  <si>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</si>
  <si>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</si>
  <si>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</si>
  <si>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</si>
  <si>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</si>
  <si>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</si>
  <si>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</si>
  <si>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</si>
  <si>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</si>
  <si>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</si>
  <si>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</si>
  <si>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</si>
  <si>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</si>
  <si>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</si>
  <si>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</si>
  <si>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</si>
  <si>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</si>
  <si>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</si>
  <si>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</si>
  <si>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</si>
  <si>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</si>
  <si>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</si>
  <si>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</si>
  <si>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</si>
  <si>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</si>
  <si>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</si>
  <si>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</si>
  <si>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</si>
  <si>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</si>
  <si>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</si>
  <si>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</si>
  <si>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</si>
  <si>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</si>
  <si>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</si>
  <si>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</si>
  <si>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</si>
  <si>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</si>
  <si>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</si>
  <si>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</si>
  <si>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</si>
  <si>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</si>
  <si>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</si>
  <si>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</si>
  <si>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</si>
  <si>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</si>
  <si>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</si>
  <si>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</si>
  <si>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</si>
  <si>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</si>
  <si>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</si>
  <si>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</si>
  <si>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</si>
  <si>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</si>
  <si>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</si>
  <si>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</si>
  <si>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</si>
  <si>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</si>
  <si>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</si>
  <si>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</si>
  <si>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</si>
  <si>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</si>
  <si>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</si>
  <si>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</si>
  <si>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</si>
  <si>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</si>
  <si>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</si>
  <si>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</si>
  <si>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</si>
  <si>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</si>
  <si>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</si>
  <si>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</si>
  <si>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</si>
  <si>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</si>
  <si>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</si>
  <si>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</si>
  <si>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</si>
  <si>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</si>
  <si>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</si>
  <si>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</si>
  <si>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</si>
  <si>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</si>
  <si>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</si>
  <si>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</si>
  <si>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</si>
  <si>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</si>
  <si>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</si>
  <si>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</si>
  <si>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</si>
  <si>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</si>
  <si>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</si>
  <si>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</si>
  <si>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</si>
  <si>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</si>
  <si>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</si>
  <si>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</si>
  <si>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</si>
  <si>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</si>
  <si>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</si>
  <si>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</si>
  <si>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</si>
  <si>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</si>
  <si>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</si>
  <si>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</si>
  <si>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</si>
  <si>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</si>
  <si>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</si>
  <si>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</si>
  <si>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</si>
  <si>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</si>
  <si>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</si>
  <si>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</si>
  <si>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</si>
  <si>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</si>
  <si>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</si>
  <si>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</si>
  <si>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</si>
  <si>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</si>
  <si>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</si>
  <si>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</si>
  <si>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</si>
  <si>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</si>
  <si>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</si>
  <si>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</si>
  <si>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</si>
  <si>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</si>
  <si>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</si>
  <si>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</si>
  <si>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</si>
  <si>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</si>
  <si>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</si>
  <si>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</si>
  <si>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</si>
  <si>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</si>
  <si>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</si>
  <si>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</si>
  <si>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</si>
  <si>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</si>
  <si>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</si>
  <si>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</si>
  <si>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</si>
  <si>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</si>
  <si>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</si>
  <si>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</si>
  <si>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</si>
  <si>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</si>
  <si>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</si>
  <si>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</si>
  <si>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</si>
  <si>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</si>
  <si>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</si>
  <si>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</si>
  <si>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</si>
  <si>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</si>
  <si>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</si>
  <si>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</si>
  <si>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</si>
  <si>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</si>
  <si>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</si>
  <si>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</si>
  <si>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</si>
  <si>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</si>
  <si>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</si>
  <si>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</si>
  <si>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</si>
  <si>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</si>
  <si>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</si>
  <si>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</si>
  <si>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</si>
  <si>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</si>
  <si>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</si>
  <si>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</si>
  <si>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</si>
  <si>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</si>
  <si>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</si>
  <si>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</si>
  <si>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</si>
  <si>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</si>
  <si>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</si>
  <si>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</si>
  <si>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</si>
  <si>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</si>
  <si>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</si>
  <si>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</si>
  <si>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</si>
  <si>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</si>
  <si>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</si>
  <si>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</si>
  <si>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</si>
  <si>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</si>
  <si>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</si>
  <si>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</si>
  <si>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</si>
  <si>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</si>
  <si>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</si>
  <si>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</si>
  <si>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</si>
  <si>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</si>
  <si>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</si>
  <si>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</si>
  <si>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</si>
  <si>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</si>
  <si>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</si>
  <si>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</si>
  <si>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</si>
  <si>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</si>
  <si>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</si>
  <si>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</si>
  <si>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</si>
  <si>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</si>
  <si>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</si>
  <si>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</si>
  <si>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</si>
  <si>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</si>
  <si>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</si>
  <si>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</si>
  <si>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</si>
  <si>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</si>
  <si>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</si>
  <si>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</si>
  <si>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</si>
  <si>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</si>
  <si>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</si>
  <si>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</si>
  <si>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</si>
  <si>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</si>
  <si>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</si>
  <si>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</si>
  <si>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</si>
  <si>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</si>
  <si>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</si>
  <si>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</si>
  <si>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</si>
  <si>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</si>
  <si>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</si>
  <si>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</si>
  <si>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</si>
  <si>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</si>
  <si>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</si>
  <si>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</si>
  <si>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</si>
  <si>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</si>
  <si>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</si>
  <si>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</si>
  <si>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</si>
  <si>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</si>
  <si>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</si>
  <si>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</si>
  <si>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</si>
  <si>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</si>
  <si>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</si>
  <si>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</si>
  <si>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</si>
  <si>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</si>
  <si>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</si>
  <si>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</si>
  <si>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</si>
  <si>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</si>
  <si>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</si>
  <si>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</si>
  <si>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</si>
  <si>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</si>
  <si>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</si>
  <si>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</si>
  <si>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</si>
  <si>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</si>
  <si>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</si>
  <si>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</si>
  <si>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</si>
  <si>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</si>
  <si>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</si>
  <si>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</si>
  <si>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</si>
  <si>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</si>
  <si>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</si>
  <si>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</si>
  <si>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</si>
  <si>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</si>
  <si>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</si>
  <si>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</si>
  <si>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</si>
  <si>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</si>
  <si>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</si>
  <si>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</si>
  <si>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</si>
  <si>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</si>
  <si>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</si>
  <si>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</si>
  <si>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</si>
  <si>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</si>
  <si>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</si>
  <si>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</si>
  <si>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</si>
  <si>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</si>
  <si>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</si>
  <si>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</si>
  <si>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</si>
  <si>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</si>
  <si>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</si>
  <si>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</si>
  <si>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</si>
  <si>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</si>
  <si>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</si>
  <si>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</si>
  <si>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</si>
  <si>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</si>
  <si>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</si>
  <si>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</si>
  <si>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</si>
  <si>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</si>
  <si>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</si>
  <si>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</si>
  <si>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</si>
  <si>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</si>
  <si>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</si>
  <si>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</si>
  <si>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</si>
  <si>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</si>
  <si>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</si>
  <si>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</si>
  <si>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</si>
  <si>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</si>
  <si>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</si>
  <si>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</si>
  <si>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</si>
  <si>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</si>
  <si>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</si>
  <si>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</si>
  <si>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</si>
  <si>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</si>
  <si>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</si>
  <si>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</si>
  <si>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</si>
  <si>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</si>
  <si>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</si>
  <si>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</si>
  <si>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</si>
  <si>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</si>
  <si>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</si>
  <si>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</si>
  <si>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</si>
  <si>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</si>
  <si>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</si>
  <si>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</si>
  <si>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</si>
  <si>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</si>
  <si>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</si>
  <si>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</si>
  <si>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</si>
  <si>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</si>
  <si>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</si>
  <si>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</si>
  <si>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</si>
  <si>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</si>
  <si>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</si>
  <si>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</si>
  <si>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</si>
  <si>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</si>
  <si>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</si>
  <si>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</si>
  <si>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</si>
  <si>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</si>
  <si>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</si>
  <si>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</si>
  <si>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</si>
  <si>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</si>
  <si>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</si>
  <si>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</si>
  <si>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</si>
  <si>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</si>
  <si>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</si>
  <si>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</si>
  <si>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</si>
  <si>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</si>
  <si>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</si>
  <si>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</si>
  <si>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</si>
  <si>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</si>
  <si>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</si>
  <si>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</si>
  <si>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</si>
  <si>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</si>
  <si>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</si>
  <si>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</si>
  <si>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</si>
  <si>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</si>
  <si>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</si>
  <si>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</si>
  <si>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</si>
  <si>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</si>
  <si>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</si>
  <si>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</si>
  <si>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</si>
  <si>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</si>
  <si>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</si>
  <si>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</si>
  <si>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</si>
  <si>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</si>
  <si>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</si>
  <si>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</si>
  <si>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</si>
  <si>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</si>
  <si>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</si>
  <si>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</si>
  <si>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</si>
  <si>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</si>
  <si>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</si>
  <si>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</si>
  <si>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</si>
  <si>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</si>
  <si>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</si>
  <si>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</si>
  <si>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</si>
  <si>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</si>
  <si>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</si>
  <si>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</si>
  <si>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</si>
  <si>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</si>
  <si>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</si>
  <si>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</si>
  <si>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</si>
  <si>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</si>
  <si>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</si>
  <si>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</si>
  <si>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</si>
  <si>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</si>
  <si>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</si>
  <si>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</si>
  <si>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</si>
  <si>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</si>
  <si>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</si>
  <si>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</si>
  <si>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</si>
  <si>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</si>
  <si>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</si>
  <si>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</si>
  <si>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</si>
  <si>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</si>
  <si>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</si>
  <si>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</si>
  <si>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</si>
  <si>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</si>
  <si>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</si>
  <si>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</si>
  <si>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</si>
  <si>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</si>
  <si>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</si>
  <si>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</si>
  <si>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</si>
  <si>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</si>
  <si>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</si>
  <si>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</si>
  <si>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</si>
  <si>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</si>
  <si>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</si>
  <si>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</si>
  <si>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</si>
  <si>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</si>
  <si>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</si>
  <si>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</si>
  <si>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</si>
  <si>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</si>
  <si>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</si>
  <si>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</si>
  <si>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</si>
  <si>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</si>
  <si>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</si>
  <si>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</si>
  <si>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</si>
  <si>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</si>
  <si>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</si>
  <si>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</si>
  <si>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</si>
  <si>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</si>
  <si>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</si>
  <si>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</si>
  <si>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</si>
  <si>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</si>
  <si>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</si>
  <si>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</si>
  <si>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</si>
  <si>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</si>
  <si>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</si>
  <si>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</si>
  <si>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</si>
  <si>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</si>
  <si>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</si>
  <si>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</si>
  <si>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</si>
  <si>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</si>
  <si>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</si>
  <si>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</si>
  <si>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</si>
  <si>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</si>
  <si>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</si>
  <si>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</si>
  <si>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</si>
  <si>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</si>
  <si>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</si>
  <si>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</si>
  <si>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</si>
  <si>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</si>
  <si>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</si>
  <si>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</si>
  <si>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</si>
  <si>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</si>
  <si>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</si>
  <si>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</si>
  <si>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</si>
  <si>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</si>
  <si>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</si>
  <si>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</si>
  <si>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</si>
  <si>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</si>
  <si>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</si>
  <si>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</si>
  <si>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</si>
  <si>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</si>
  <si>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</si>
  <si>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</si>
  <si>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</si>
  <si>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</si>
  <si>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</si>
  <si>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</si>
  <si>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</si>
  <si>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</si>
  <si>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</si>
  <si>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</si>
  <si>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</si>
  <si>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</si>
  <si>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</si>
  <si>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</si>
  <si>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</si>
  <si>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</si>
  <si>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</si>
  <si>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</si>
  <si>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</si>
  <si>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</si>
  <si>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</si>
  <si>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</si>
  <si>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</si>
  <si>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</si>
  <si>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</si>
  <si>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</si>
  <si>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</si>
  <si>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</si>
  <si>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</si>
  <si>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</si>
  <si>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</si>
  <si>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</si>
  <si>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</si>
  <si>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</si>
  <si>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</si>
  <si>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</si>
  <si>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</si>
  <si>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</si>
  <si>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</si>
  <si>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</si>
  <si>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</si>
  <si>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</si>
  <si>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</si>
  <si>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</si>
  <si>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</si>
  <si>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</si>
  <si>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</si>
  <si>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</si>
  <si>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</si>
  <si>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</si>
  <si>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</si>
  <si>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</si>
  <si>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</si>
  <si>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</si>
  <si>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</si>
  <si>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</si>
  <si>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</si>
  <si>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</si>
  <si>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</si>
  <si>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</si>
  <si>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</si>
  <si>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</si>
  <si>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</si>
  <si>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</si>
  <si>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</si>
  <si>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</si>
  <si>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</si>
  <si>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</si>
  <si>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</si>
  <si>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</si>
  <si>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</si>
  <si>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</si>
  <si>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</si>
  <si>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</si>
  <si>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</si>
  <si>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</si>
  <si>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</si>
  <si>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</si>
  <si>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</si>
  <si>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</si>
  <si>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</si>
  <si>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</si>
  <si>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</si>
  <si>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</si>
  <si>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</si>
  <si>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</si>
  <si>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</si>
  <si>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</si>
  <si>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</si>
  <si>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</si>
  <si>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</si>
  <si>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</si>
  <si>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</si>
  <si>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</si>
  <si>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</si>
  <si>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</si>
  <si>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</si>
  <si>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</si>
  <si>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</si>
  <si>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</si>
  <si>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</si>
  <si>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</si>
  <si>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</si>
  <si>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</si>
  <si>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</si>
  <si>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</si>
  <si>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</si>
  <si>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</si>
  <si>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</si>
  <si>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</si>
  <si>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</si>
  <si>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</si>
  <si>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</si>
  <si>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</si>
  <si>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</si>
  <si>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</si>
  <si>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</si>
  <si>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</si>
  <si>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</si>
  <si>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</si>
  <si>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</si>
  <si>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</si>
  <si>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</si>
  <si>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</si>
  <si>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</si>
  <si>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</si>
  <si>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</si>
  <si>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</si>
  <si>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</si>
  <si>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</si>
  <si>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</si>
  <si>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</si>
  <si>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</si>
  <si>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</si>
  <si>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</si>
  <si>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</si>
  <si>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</si>
  <si>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</si>
  <si>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</si>
  <si>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</si>
  <si>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</si>
  <si>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</si>
  <si>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</si>
  <si>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</si>
  <si>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</si>
  <si>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</si>
  <si>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</si>
  <si>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</si>
  <si>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</si>
  <si>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</si>
  <si>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</si>
  <si>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</si>
  <si>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</si>
  <si>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</si>
  <si>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</si>
  <si>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</si>
  <si>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</si>
  <si>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</si>
  <si>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</si>
  <si>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</si>
  <si>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</si>
  <si>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</si>
  <si>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</si>
  <si>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</si>
  <si>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</si>
  <si>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</si>
  <si>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</si>
  <si>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</si>
  <si>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</si>
  <si>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</si>
  <si>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</si>
  <si>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</si>
  <si>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</si>
  <si>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</si>
  <si>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</si>
  <si>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</si>
  <si>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</si>
  <si>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</si>
  <si>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</si>
  <si>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</si>
  <si>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</si>
  <si>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</si>
  <si>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</si>
  <si>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</si>
  <si>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</si>
  <si>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</si>
  <si>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</si>
  <si>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</si>
  <si>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</si>
  <si>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</si>
  <si>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</si>
  <si>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</si>
  <si>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</si>
  <si>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</si>
  <si>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</si>
  <si>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</si>
  <si>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</si>
  <si>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</si>
  <si>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</si>
  <si>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</si>
  <si>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</si>
  <si>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</si>
  <si>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</si>
  <si>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</si>
  <si>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</si>
  <si>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</si>
  <si>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</si>
  <si>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</si>
  <si>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</si>
  <si>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</si>
  <si>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</si>
  <si>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</si>
  <si>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</si>
  <si>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</si>
  <si>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</si>
  <si>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</si>
  <si>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</si>
  <si>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</si>
  <si>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</si>
  <si>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</si>
  <si>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</si>
  <si>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</si>
  <si>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</si>
  <si>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</si>
  <si>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</si>
  <si>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</si>
  <si>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</si>
  <si>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</si>
  <si>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</si>
  <si>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</si>
  <si>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</si>
  <si>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</si>
  <si>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</si>
  <si>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</si>
  <si>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</si>
  <si>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</si>
  <si>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</si>
  <si>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</si>
  <si>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</si>
  <si>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</si>
  <si>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</si>
  <si>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</si>
  <si>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</si>
  <si>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</si>
  <si>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</si>
  <si>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</si>
  <si>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</si>
  <si>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</si>
  <si>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</si>
  <si>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</si>
  <si>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</si>
  <si>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</si>
  <si>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</si>
  <si>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</si>
  <si>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</si>
  <si>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</si>
  <si>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</si>
  <si>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</si>
  <si>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</si>
  <si>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</si>
  <si>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</si>
  <si>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</si>
  <si>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</si>
  <si>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</si>
  <si>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</si>
  <si>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</si>
  <si>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</si>
  <si>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</si>
  <si>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</si>
  <si>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</si>
  <si>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</si>
  <si>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</si>
  <si>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</si>
  <si>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</si>
  <si>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</si>
  <si>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</si>
  <si>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</si>
  <si>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</si>
  <si>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</si>
  <si>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</si>
  <si>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</si>
  <si>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</si>
  <si>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</si>
  <si>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</si>
  <si>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</si>
  <si>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</si>
  <si>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</si>
  <si>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</si>
  <si>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</si>
  <si>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</si>
  <si>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</si>
  <si>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</si>
  <si>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</si>
  <si>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</si>
  <si>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</si>
  <si>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</si>
  <si>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</si>
  <si>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</si>
  <si>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</si>
  <si>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</si>
  <si>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</si>
  <si>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</si>
  <si>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</si>
  <si>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</si>
  <si>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</si>
  <si>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</si>
  <si>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</si>
  <si>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</si>
  <si>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</si>
  <si>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</si>
  <si>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</si>
  <si>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</si>
  <si>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</si>
  <si>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</si>
  <si>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</si>
  <si>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</si>
  <si>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</si>
  <si>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</si>
  <si>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</si>
  <si>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</si>
  <si>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</si>
  <si>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</si>
  <si>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</si>
  <si>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</si>
  <si>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</si>
  <si>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</si>
  <si>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</si>
  <si>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</si>
  <si>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</si>
  <si>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</si>
  <si>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</si>
  <si>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</si>
  <si>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</si>
  <si>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</si>
  <si>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</si>
  <si>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</si>
  <si>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</si>
  <si>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</si>
  <si>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</si>
  <si>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</si>
  <si>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</si>
  <si>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</si>
  <si>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</si>
  <si>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</si>
  <si>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</si>
  <si>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</si>
  <si>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</si>
  <si>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</si>
  <si>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</si>
  <si>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</si>
  <si>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</si>
  <si>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</si>
  <si>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</si>
  <si>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</si>
  <si>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</si>
  <si>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</si>
  <si>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</si>
  <si>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</si>
  <si>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</si>
  <si>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</si>
  <si>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</si>
  <si>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</si>
  <si>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</si>
  <si>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</si>
  <si>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</si>
  <si>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</si>
  <si>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</si>
  <si>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</si>
  <si>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</si>
  <si>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</si>
  <si>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</si>
  <si>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</si>
  <si>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</si>
  <si>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</si>
  <si>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</si>
  <si>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</si>
  <si>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</si>
  <si>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</si>
  <si>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</si>
  <si>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</si>
  <si>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</si>
  <si>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</si>
  <si>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</si>
  <si>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</si>
  <si>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</si>
  <si>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</si>
  <si>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</si>
  <si>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</si>
  <si>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</si>
  <si>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</si>
  <si>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</si>
  <si>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</si>
  <si>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</si>
  <si>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</si>
  <si>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</si>
  <si>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</si>
  <si>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</si>
  <si>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</si>
  <si>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</si>
  <si>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</si>
  <si>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</si>
  <si>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</si>
  <si>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</si>
  <si>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</si>
  <si>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</si>
  <si>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</si>
  <si>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</si>
  <si>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</si>
  <si>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</si>
  <si>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</si>
  <si>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</si>
  <si>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</si>
  <si>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</si>
  <si>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</si>
  <si>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</si>
  <si>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</si>
  <si>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</si>
  <si>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</si>
  <si>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</si>
  <si>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</si>
  <si>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</si>
  <si>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</si>
  <si>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</si>
  <si>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</si>
  <si>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</si>
  <si>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</si>
  <si>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</si>
  <si>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</si>
  <si>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</si>
  <si>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</si>
  <si>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</si>
  <si>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</si>
  <si>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</si>
  <si>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</si>
  <si>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</si>
  <si>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</si>
  <si>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</si>
  <si>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</si>
  <si>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</si>
  <si>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</si>
  <si>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</si>
  <si>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</si>
  <si>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</si>
  <si>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</si>
  <si>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</si>
  <si>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</si>
  <si>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</si>
  <si>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</si>
  <si>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</si>
  <si>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</si>
  <si>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</si>
  <si>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</si>
  <si>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</si>
  <si>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</si>
  <si>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</si>
  <si>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</si>
  <si>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</si>
  <si>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</si>
  <si>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</si>
  <si>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</si>
  <si>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</si>
  <si>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</si>
  <si>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</si>
  <si>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</si>
  <si>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</si>
  <si>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</si>
  <si>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</si>
  <si>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</si>
  <si>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</si>
  <si>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</si>
  <si>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</si>
  <si>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</si>
  <si>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</si>
  <si>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</si>
  <si>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</si>
  <si>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</si>
  <si>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</si>
  <si>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</si>
  <si>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</si>
  <si>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</si>
  <si>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</si>
  <si>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</si>
  <si>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</si>
  <si>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</si>
  <si>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</si>
  <si>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</si>
  <si>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</si>
  <si>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</si>
  <si>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</si>
  <si>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</si>
  <si>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</si>
  <si>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</si>
  <si>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</si>
  <si>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</si>
  <si>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</si>
  <si>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</si>
  <si>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</si>
  <si>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</si>
  <si>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</si>
  <si>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</si>
  <si>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</si>
  <si>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</si>
  <si>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</si>
  <si>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</si>
  <si>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</si>
  <si>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</si>
  <si>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</si>
  <si>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</si>
  <si>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</si>
  <si>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</si>
  <si>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</si>
  <si>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</si>
  <si>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</si>
  <si>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</si>
  <si>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</si>
  <si>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</si>
  <si>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</si>
  <si>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</si>
  <si>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</si>
  <si>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</si>
  <si>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</si>
  <si>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</si>
  <si>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</si>
  <si>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</si>
  <si>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</si>
  <si>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</si>
  <si>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</si>
  <si>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</si>
  <si>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</si>
  <si>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</si>
  <si>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</si>
  <si>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</si>
  <si>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</si>
  <si>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</si>
  <si>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</si>
  <si>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</si>
  <si>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</si>
  <si>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</si>
  <si>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</si>
  <si>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</si>
  <si>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</si>
  <si>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</si>
  <si>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</si>
  <si>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</si>
  <si>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</si>
  <si>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</si>
  <si>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</si>
  <si>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</si>
  <si>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</si>
  <si>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</si>
  <si>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</si>
  <si>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</si>
  <si>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</si>
  <si>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</si>
  <si>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</si>
  <si>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</si>
  <si>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</si>
  <si>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</si>
  <si>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</si>
  <si>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</si>
  <si>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</si>
  <si>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</si>
  <si>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</si>
  <si>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</si>
  <si>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</si>
  <si>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</si>
  <si>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</si>
  <si>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</si>
  <si>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</si>
  <si>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</si>
  <si>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</si>
  <si>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</si>
  <si>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</si>
  <si>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</si>
  <si>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</si>
  <si>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</si>
  <si>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</si>
  <si>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</si>
  <si>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</si>
  <si>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</si>
  <si>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</si>
  <si>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</si>
  <si>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</si>
  <si>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</si>
  <si>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</si>
  <si>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</si>
  <si>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</si>
  <si>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</si>
  <si>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</si>
  <si>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</si>
  <si>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</si>
  <si>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</si>
  <si>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</si>
  <si>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</si>
  <si>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</si>
  <si>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</si>
  <si>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</si>
  <si>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</si>
  <si>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</si>
  <si>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</si>
  <si>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</si>
  <si>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</si>
  <si>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</si>
  <si>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</si>
  <si>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</si>
  <si>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</si>
  <si>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</si>
  <si>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</si>
  <si>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</si>
  <si>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</si>
  <si>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</si>
  <si>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</si>
  <si>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</si>
  <si>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</si>
  <si>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</si>
  <si>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</si>
  <si>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</si>
  <si>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</si>
  <si>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</si>
  <si>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</si>
  <si>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</si>
  <si>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</si>
  <si>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</si>
  <si>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</si>
  <si>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</si>
  <si>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</si>
  <si>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</si>
  <si>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</si>
  <si>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</si>
  <si>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</si>
  <si>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</si>
  <si>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</si>
  <si>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</si>
  <si>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</si>
  <si>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</si>
  <si>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</si>
  <si>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</si>
  <si>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</si>
  <si>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</si>
  <si>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</si>
  <si>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</si>
  <si>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</si>
  <si>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</si>
  <si>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</si>
  <si>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</si>
  <si>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</si>
  <si>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</si>
  <si>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</si>
  <si>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</si>
  <si>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</si>
  <si>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</si>
  <si>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</si>
  <si>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</si>
  <si>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</si>
  <si>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</si>
  <si>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</si>
  <si>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</si>
  <si>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</si>
  <si>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</si>
  <si>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</si>
  <si>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</si>
  <si>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</si>
  <si>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</si>
  <si>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</si>
  <si>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</si>
  <si>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</si>
  <si>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</si>
  <si>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</si>
  <si>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</si>
  <si>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</si>
  <si>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</si>
  <si>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</si>
  <si>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</si>
  <si>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</si>
  <si>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</si>
  <si>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</si>
  <si>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</si>
  <si>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</si>
  <si>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</si>
  <si>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</si>
  <si>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</si>
  <si>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</si>
  <si>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</si>
  <si>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</si>
  <si>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</si>
  <si>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</si>
  <si>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</si>
  <si>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</si>
  <si>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</si>
  <si>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</si>
  <si>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</si>
  <si>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</si>
  <si>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</si>
  <si>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</si>
  <si>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</si>
  <si>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</si>
  <si>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</si>
  <si>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</si>
  <si>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</si>
  <si>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</si>
  <si>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</si>
  <si>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</si>
  <si>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</si>
  <si>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</si>
  <si>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</si>
  <si>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</si>
  <si>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</si>
  <si>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</si>
  <si>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</si>
  <si>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</si>
  <si>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</si>
  <si>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</si>
  <si>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</si>
  <si>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</si>
  <si>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</si>
  <si>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</si>
  <si>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</si>
  <si>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</si>
  <si>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</si>
  <si>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</si>
  <si>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</si>
  <si>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</si>
  <si>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</si>
  <si>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</si>
  <si>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</si>
  <si>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</si>
  <si>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</si>
  <si>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</si>
  <si>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</si>
  <si>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</si>
  <si>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</si>
  <si>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</si>
  <si>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</si>
  <si>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</si>
  <si>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</si>
  <si>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</si>
  <si>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</si>
  <si>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</si>
  <si>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</si>
  <si>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</si>
  <si>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</si>
  <si>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</si>
  <si>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</si>
  <si>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</si>
  <si>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</si>
  <si>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</si>
  <si>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</si>
  <si>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</si>
  <si>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</si>
  <si>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</si>
  <si>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</si>
  <si>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</si>
  <si>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</si>
  <si>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</si>
  <si>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</si>
  <si>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</si>
  <si>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</si>
  <si>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</si>
  <si>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</si>
  <si>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</si>
  <si>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</si>
  <si>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</si>
  <si>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</si>
  <si>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</si>
  <si>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</si>
  <si>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</si>
  <si>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</si>
  <si>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</si>
  <si>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</si>
  <si>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</si>
  <si>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</si>
  <si>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</si>
  <si>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</si>
  <si>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</si>
  <si>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</si>
  <si>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</si>
  <si>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</si>
  <si>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</si>
  <si>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</si>
  <si>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</si>
  <si>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</si>
  <si>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</si>
  <si>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</si>
  <si>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</si>
  <si>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</si>
  <si>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</si>
  <si>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</si>
  <si>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</si>
  <si>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</si>
  <si>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</si>
  <si>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</si>
  <si>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</si>
  <si>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</si>
  <si>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</si>
  <si>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</si>
  <si>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</si>
  <si>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</si>
  <si>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</si>
  <si>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</si>
  <si>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</si>
  <si>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</si>
  <si>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</si>
  <si>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</si>
  <si>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</si>
  <si>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</si>
  <si>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</si>
  <si>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</si>
  <si>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</si>
  <si>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</si>
  <si>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</si>
  <si>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</si>
  <si>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</si>
  <si>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</si>
  <si>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</si>
  <si>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</si>
  <si>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</si>
  <si>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</si>
  <si>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</si>
  <si>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</si>
  <si>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</si>
  <si>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</si>
  <si>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</si>
  <si>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</si>
  <si>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</si>
  <si>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</si>
  <si>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</si>
  <si>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</si>
  <si>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</si>
  <si>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</si>
  <si>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</si>
  <si>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</si>
  <si>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</si>
  <si>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</si>
  <si>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</si>
  <si>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</si>
  <si>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</si>
  <si>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</si>
  <si>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</si>
  <si>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</si>
  <si>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</si>
  <si>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</si>
  <si>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</si>
  <si>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</si>
  <si>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</si>
  <si>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</si>
  <si>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</si>
  <si>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</si>
  <si>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</si>
  <si>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</si>
  <si>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</si>
  <si>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</si>
  <si>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</si>
  <si>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</si>
  <si>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</si>
  <si>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</si>
  <si>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</si>
  <si>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</si>
  <si>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</si>
  <si>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</si>
  <si>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</si>
  <si>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</si>
  <si>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</si>
  <si>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</si>
  <si>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</si>
  <si>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</si>
  <si>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</si>
  <si>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</si>
  <si>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</si>
  <si>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</si>
  <si>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</si>
  <si>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</si>
  <si>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</si>
  <si>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</si>
  <si>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</si>
  <si>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</si>
  <si>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</si>
  <si>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</si>
  <si>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</si>
  <si>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</si>
  <si>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</si>
  <si>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</si>
  <si>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</si>
  <si>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</si>
  <si>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</si>
  <si>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</si>
  <si>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</si>
  <si>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</si>
  <si>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</si>
  <si>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</si>
  <si>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</si>
  <si>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</si>
  <si>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</si>
  <si>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</si>
  <si>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</si>
  <si>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</si>
  <si>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</si>
  <si>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</si>
  <si>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</si>
  <si>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</si>
  <si>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</si>
  <si>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</si>
  <si>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</si>
  <si>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</si>
  <si>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</si>
  <si>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</si>
  <si>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</si>
  <si>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</si>
  <si>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</si>
  <si>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</si>
  <si>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</si>
  <si>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</si>
  <si>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</si>
  <si>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</si>
  <si>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</si>
  <si>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</si>
  <si>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</si>
  <si>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</si>
  <si>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</si>
  <si>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</si>
  <si>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</si>
  <si>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</si>
  <si>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</si>
  <si>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</si>
  <si>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</si>
  <si>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</si>
  <si>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</si>
  <si>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</si>
  <si>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</si>
  <si>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</si>
  <si>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</si>
  <si>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</si>
  <si>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</si>
  <si>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</si>
  <si>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</si>
  <si>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</si>
  <si>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</si>
  <si>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</si>
  <si>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</si>
  <si>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</si>
  <si>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</si>
  <si>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</si>
  <si>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</si>
  <si>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</si>
  <si>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</si>
  <si>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</si>
  <si>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</si>
  <si>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</si>
  <si>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</si>
  <si>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</si>
  <si>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</si>
  <si>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</si>
  <si>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</si>
  <si>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</si>
  <si>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</si>
  <si>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</si>
  <si>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</si>
  <si>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</si>
  <si>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</si>
  <si>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</si>
  <si>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</si>
  <si>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</si>
  <si>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</si>
  <si>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</si>
  <si>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</si>
  <si>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</si>
  <si>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</si>
  <si>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</si>
  <si>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</si>
  <si>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</si>
  <si>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</si>
  <si>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</si>
  <si>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</si>
  <si>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</si>
  <si>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</si>
  <si>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</si>
  <si>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</si>
  <si>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</si>
  <si>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</si>
  <si>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</si>
  <si>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</si>
  <si>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</si>
  <si>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</si>
  <si>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</si>
  <si>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</si>
  <si>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</si>
  <si>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</si>
  <si>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</si>
  <si>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</si>
  <si>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</si>
  <si>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</si>
  <si>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</si>
  <si>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</si>
  <si>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</si>
  <si>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</si>
  <si>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</si>
  <si>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</si>
  <si>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</si>
  <si>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</si>
  <si>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</si>
  <si>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</si>
  <si>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</si>
  <si>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</si>
  <si>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</si>
  <si>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</si>
  <si>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</si>
  <si>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</si>
  <si>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</si>
  <si>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</si>
  <si>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</si>
  <si>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</si>
  <si>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</si>
  <si>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</si>
  <si>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</si>
  <si>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</si>
  <si>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</si>
  <si>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</si>
  <si>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</si>
  <si>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</si>
  <si>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</si>
  <si>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</si>
  <si>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</si>
  <si>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</si>
  <si>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</si>
  <si>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</si>
  <si>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</si>
  <si>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</si>
  <si>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</si>
  <si>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</si>
  <si>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</si>
  <si>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</si>
  <si>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</si>
  <si>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</si>
  <si>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</si>
  <si>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</si>
  <si>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</si>
  <si>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</si>
  <si>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</si>
  <si>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</si>
  <si>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</si>
  <si>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</si>
  <si>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</si>
  <si>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</si>
  <si>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</si>
  <si>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</si>
  <si>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</si>
  <si>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</si>
  <si>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</si>
  <si>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</si>
  <si>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</si>
  <si>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</si>
  <si>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</si>
  <si>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</si>
  <si>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</si>
  <si>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</si>
  <si>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</si>
  <si>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</si>
  <si>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</si>
  <si>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</si>
  <si>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</si>
  <si>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</si>
  <si>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</si>
  <si>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</si>
  <si>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</si>
  <si>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</si>
  <si>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</si>
  <si>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</si>
  <si>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</si>
  <si>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</si>
  <si>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</si>
  <si>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</si>
  <si>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</si>
  <si>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</si>
  <si>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</si>
  <si>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</si>
  <si>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</si>
  <si>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</si>
  <si>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</si>
  <si>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</si>
  <si>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</si>
  <si>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</si>
  <si>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</si>
  <si>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</si>
  <si>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</si>
  <si>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</si>
  <si>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</si>
  <si>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</si>
  <si>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</si>
  <si>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</si>
  <si>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</si>
  <si>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</si>
  <si>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</si>
  <si>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</si>
  <si>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</si>
  <si>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</si>
  <si>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</si>
  <si>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</si>
  <si>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</si>
  <si>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</si>
  <si>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</si>
  <si>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</si>
  <si>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</si>
  <si>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</si>
  <si>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</si>
  <si>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</si>
  <si>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</si>
  <si>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</si>
  <si>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</si>
  <si>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</si>
  <si>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</si>
  <si>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</si>
  <si>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</si>
  <si>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</si>
  <si>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</si>
  <si>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</si>
  <si>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</si>
  <si>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</si>
  <si>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</si>
  <si>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</si>
  <si>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</si>
  <si>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</si>
  <si>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</si>
  <si>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</si>
  <si>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</si>
  <si>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</si>
  <si>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</si>
  <si>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</si>
  <si>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</si>
  <si>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</si>
  <si>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</si>
  <si>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</si>
  <si>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</si>
  <si>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</si>
  <si>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</si>
  <si>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</si>
  <si>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</si>
  <si>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</si>
  <si>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</si>
  <si>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</si>
  <si>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</si>
  <si>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</si>
  <si>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</si>
  <si>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</si>
  <si>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</si>
  <si>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</si>
  <si>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</si>
  <si>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</si>
  <si>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</si>
  <si>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</si>
  <si>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</si>
  <si>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</si>
  <si>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</si>
  <si>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</si>
  <si>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</si>
  <si>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</si>
  <si>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</si>
  <si>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</si>
  <si>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</si>
  <si>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</si>
  <si>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</si>
  <si>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</si>
  <si>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</si>
  <si>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</si>
  <si>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</si>
  <si>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</si>
  <si>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</si>
  <si>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</si>
  <si>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</si>
  <si>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</si>
  <si>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</si>
  <si>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</si>
  <si>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</si>
  <si>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</si>
  <si>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</si>
  <si>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</si>
  <si>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</si>
  <si>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</si>
  <si>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</si>
  <si>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</si>
  <si>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</si>
  <si>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</si>
  <si>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</si>
  <si>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</si>
  <si>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</si>
  <si>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</si>
  <si>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</si>
  <si>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</si>
  <si>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</si>
  <si>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</si>
  <si>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</si>
  <si>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</si>
  <si>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</si>
  <si>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</si>
  <si>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</si>
  <si>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</si>
  <si>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</si>
  <si>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</si>
  <si>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</si>
  <si>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</si>
  <si>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</si>
  <si>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</si>
  <si>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</si>
  <si>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</si>
  <si>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</si>
  <si>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</si>
  <si>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</si>
  <si>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</si>
  <si>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</si>
  <si>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</si>
  <si>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</si>
  <si>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</si>
  <si>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</si>
  <si>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</si>
  <si>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</si>
  <si>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</si>
  <si>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</si>
  <si>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</si>
  <si>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</si>
  <si>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</si>
  <si>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</si>
  <si>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</si>
  <si>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</si>
  <si>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</si>
  <si>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</si>
  <si>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</si>
  <si>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</si>
  <si>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</si>
  <si>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</si>
  <si>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</si>
  <si>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</si>
  <si>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</si>
  <si>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</si>
  <si>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</si>
  <si>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</si>
  <si>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</si>
  <si>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</si>
  <si>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</si>
  <si>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</si>
  <si>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</si>
  <si>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</si>
  <si>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</si>
  <si>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</si>
  <si>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</si>
  <si>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</si>
  <si>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</si>
  <si>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</si>
  <si>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</si>
  <si>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</si>
  <si>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</si>
  <si>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</si>
  <si>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</si>
  <si>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</si>
  <si>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</si>
  <si>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</si>
  <si>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</si>
  <si>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</si>
  <si>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</si>
  <si>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</si>
  <si>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</si>
  <si>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</si>
  <si>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</si>
  <si>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</si>
  <si>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</si>
  <si>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</si>
  <si>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</si>
  <si>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</si>
  <si>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</si>
  <si>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</si>
  <si>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</si>
  <si>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</si>
  <si>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</si>
  <si>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</si>
  <si>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</si>
  <si>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</si>
  <si>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</si>
  <si>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</si>
  <si>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</si>
  <si>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</si>
  <si>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</si>
  <si>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</si>
  <si>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</si>
  <si>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</si>
  <si>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</si>
  <si>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</si>
  <si>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</si>
  <si>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</si>
  <si>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</si>
  <si>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</si>
  <si>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</si>
  <si>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</si>
  <si>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</si>
  <si>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</si>
  <si>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</si>
  <si>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</si>
  <si>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</si>
  <si>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</si>
  <si>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</si>
  <si>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</si>
  <si>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</si>
  <si>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</si>
  <si>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</si>
  <si>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</si>
  <si>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</si>
  <si>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</si>
  <si>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</si>
  <si>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</si>
  <si>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</si>
  <si>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</si>
  <si>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</si>
  <si>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</si>
  <si>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</si>
  <si>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</si>
  <si>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</si>
  <si>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</si>
  <si>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</si>
  <si>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</si>
  <si>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</si>
  <si>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</si>
  <si>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</si>
  <si>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</si>
  <si>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</si>
  <si>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</si>
  <si>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</si>
  <si>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</si>
  <si>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</si>
  <si>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</si>
  <si>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</si>
  <si>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</si>
  <si>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</si>
  <si>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</si>
  <si>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</si>
  <si>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</si>
  <si>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</si>
  <si>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</si>
  <si>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</si>
  <si>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</si>
  <si>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</si>
  <si>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</si>
  <si>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</si>
  <si>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</si>
  <si>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</si>
  <si>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</si>
  <si>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</si>
  <si>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</si>
  <si>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</si>
  <si>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</si>
  <si>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</si>
  <si>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</si>
  <si>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</si>
  <si>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</si>
  <si>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</si>
  <si>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</si>
  <si>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</si>
  <si>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</si>
  <si>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</si>
  <si>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</si>
  <si>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</si>
  <si>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</si>
  <si>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</si>
  <si>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</si>
  <si>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</si>
  <si>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</si>
  <si>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</si>
  <si>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</si>
  <si>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</si>
  <si>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</si>
  <si>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</si>
  <si>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</si>
  <si>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</si>
  <si>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</si>
  <si>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</si>
  <si>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</si>
  <si>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</si>
  <si>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</si>
  <si>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</si>
  <si>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</si>
  <si>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</si>
  <si>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</si>
  <si>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</si>
  <si>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</si>
  <si>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</si>
  <si>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</si>
  <si>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</si>
  <si>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</si>
  <si>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</si>
  <si>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</si>
  <si>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</si>
  <si>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</si>
  <si>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</si>
  <si>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</si>
  <si>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</si>
  <si>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</si>
  <si>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</si>
  <si>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</si>
  <si>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</si>
  <si>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</si>
  <si>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</si>
  <si>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</si>
  <si>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</si>
  <si>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</si>
  <si>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</si>
  <si>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</si>
  <si>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</si>
  <si>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</si>
  <si>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</si>
  <si>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</si>
  <si>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</si>
  <si>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</si>
  <si>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</si>
  <si>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</si>
  <si>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</si>
  <si>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</si>
  <si>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</si>
  <si>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</si>
  <si>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</si>
  <si>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</si>
  <si>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</si>
  <si>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</si>
  <si>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</si>
  <si>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</si>
  <si>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</si>
  <si>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</si>
  <si>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</si>
  <si>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</si>
  <si>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</si>
  <si>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</si>
  <si>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</si>
  <si>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</si>
  <si>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</si>
  <si>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</si>
  <si>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</si>
  <si>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</si>
  <si>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</si>
  <si>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</si>
  <si>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</si>
  <si>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</si>
  <si>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</si>
  <si>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</si>
  <si>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</si>
  <si>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</si>
  <si>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</si>
  <si>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</si>
  <si>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</si>
  <si>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</si>
  <si>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</si>
  <si>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</si>
  <si>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</si>
  <si>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</si>
  <si>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</si>
  <si>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</si>
  <si>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</si>
  <si>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</si>
  <si>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</si>
  <si>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</si>
  <si>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</si>
  <si>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</si>
  <si>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</si>
  <si>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</si>
  <si>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</si>
  <si>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</si>
  <si>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</si>
  <si>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</si>
  <si>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</si>
  <si>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</si>
  <si>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</si>
  <si>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</si>
  <si>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</si>
  <si>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</si>
  <si>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</si>
  <si>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</si>
  <si>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</si>
  <si>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</si>
  <si>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</si>
  <si>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</si>
  <si>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</si>
  <si>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</si>
  <si>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</si>
  <si>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</si>
  <si>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</si>
  <si>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</si>
  <si>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</si>
  <si>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</si>
  <si>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</si>
  <si>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</si>
  <si>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</si>
  <si>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</si>
  <si>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</si>
  <si>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</si>
  <si>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</si>
  <si>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</si>
  <si>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</si>
  <si>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</si>
  <si>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</si>
  <si>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</si>
  <si>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</si>
  <si>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</si>
  <si>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</si>
  <si>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</si>
  <si>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</si>
  <si>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</si>
  <si>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</si>
  <si>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</si>
  <si>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</si>
  <si>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</si>
  <si>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</si>
  <si>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</si>
  <si>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</si>
  <si>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</si>
  <si>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</si>
  <si>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</si>
  <si>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</si>
  <si>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</si>
  <si>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</si>
  <si>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</si>
  <si>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</si>
  <si>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</si>
  <si>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</si>
  <si>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</si>
  <si>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</si>
  <si>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</si>
  <si>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</si>
  <si>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</si>
  <si>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</si>
  <si>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</si>
  <si>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</si>
  <si>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</si>
  <si>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</si>
  <si>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</si>
  <si>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</si>
  <si>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</si>
  <si>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</si>
  <si>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</si>
  <si>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</si>
  <si>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</si>
  <si>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</si>
  <si>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</si>
  <si>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</si>
  <si>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</si>
  <si>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</si>
  <si>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</si>
  <si>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</si>
  <si>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</si>
  <si>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</si>
  <si>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</si>
  <si>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</si>
  <si>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</si>
  <si>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</si>
  <si>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</si>
  <si>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</si>
  <si>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</si>
  <si>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</si>
  <si>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</si>
  <si>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</si>
  <si>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</si>
  <si>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</si>
  <si>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</si>
  <si>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</si>
  <si>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</si>
  <si>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</si>
  <si>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</si>
  <si>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</si>
  <si>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</si>
  <si>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</si>
  <si>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</si>
  <si>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</si>
  <si>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</si>
  <si>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</si>
  <si>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</si>
  <si>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</si>
  <si>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</si>
  <si>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</si>
  <si>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</si>
  <si>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</si>
  <si>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</si>
  <si>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</si>
  <si>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</si>
  <si>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</si>
  <si>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</si>
  <si>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</si>
  <si>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</si>
  <si>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</si>
  <si>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</si>
  <si>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</si>
  <si>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</si>
  <si>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</si>
  <si>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</si>
  <si>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</si>
  <si>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</si>
  <si>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</si>
  <si>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</si>
  <si>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</si>
  <si>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</si>
  <si>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</si>
  <si>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</si>
  <si>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</si>
  <si>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</si>
  <si>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</si>
  <si>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</si>
  <si>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</si>
  <si>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</si>
  <si>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</si>
  <si>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</si>
  <si>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</si>
  <si>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</si>
  <si>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</si>
  <si>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</si>
  <si>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</si>
  <si>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</si>
  <si>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</si>
  <si>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</si>
  <si>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</si>
  <si>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</si>
  <si>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</si>
  <si>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</si>
  <si>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</si>
  <si>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</si>
  <si>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</si>
  <si>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</si>
  <si>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</si>
  <si>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</si>
  <si>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</si>
  <si>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</si>
  <si>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</si>
  <si>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</si>
  <si>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</si>
  <si>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</si>
  <si>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</si>
  <si>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</si>
  <si>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</si>
  <si>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</si>
  <si>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</si>
  <si>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</si>
  <si>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</si>
  <si>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</si>
  <si>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</si>
  <si>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</si>
  <si>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</si>
  <si>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</si>
  <si>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</si>
  <si>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</si>
  <si>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</si>
  <si>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</si>
  <si>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</si>
  <si>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</si>
  <si>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</si>
  <si>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</si>
  <si>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</si>
  <si>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</si>
  <si>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</si>
  <si>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</si>
  <si>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</si>
  <si>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</si>
  <si>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</si>
  <si>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</si>
  <si>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</si>
  <si>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</si>
  <si>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</si>
  <si>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</si>
  <si>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</si>
  <si>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</si>
  <si>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</si>
  <si>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</si>
  <si>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</si>
  <si>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</si>
  <si>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</si>
  <si>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</si>
  <si>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</si>
  <si>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</si>
  <si>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</si>
  <si>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</si>
  <si>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</si>
  <si>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</si>
  <si>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</si>
  <si>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</si>
  <si>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</si>
  <si>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</si>
  <si>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</si>
  <si>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</si>
  <si>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</si>
  <si>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</si>
  <si>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</si>
  <si>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</si>
  <si>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</si>
  <si>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</si>
  <si>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</si>
  <si>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</si>
  <si>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</si>
  <si>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</si>
  <si>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</si>
  <si>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</si>
  <si>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</si>
  <si>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</si>
  <si>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</si>
  <si>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</si>
  <si>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</si>
  <si>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</si>
  <si>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</si>
  <si>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</si>
  <si>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</si>
  <si>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</si>
  <si>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</si>
  <si>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</si>
  <si>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</si>
  <si>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</si>
  <si>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</si>
  <si>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</si>
  <si>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</si>
  <si>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</si>
  <si>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</si>
  <si>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</si>
  <si>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</si>
  <si>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</si>
  <si>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</si>
  <si>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</si>
  <si>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</si>
  <si>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</si>
  <si>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</si>
  <si>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</si>
  <si>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</si>
  <si>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</si>
  <si>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</si>
  <si>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</si>
  <si>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</si>
  <si>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</si>
  <si>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</si>
  <si>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</si>
  <si>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</si>
  <si>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</si>
  <si>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</si>
  <si>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</si>
  <si>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</si>
  <si>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</si>
  <si>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</si>
  <si>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</si>
  <si>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</si>
  <si>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</si>
  <si>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</si>
  <si>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</si>
  <si>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</si>
  <si>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</si>
  <si>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</si>
  <si>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</si>
  <si>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</si>
  <si>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</si>
  <si>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</si>
  <si>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</si>
  <si>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</si>
  <si>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</si>
  <si>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</si>
  <si>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</si>
  <si>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</si>
  <si>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</si>
  <si>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</si>
  <si>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</si>
  <si>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</si>
  <si>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</si>
  <si>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</si>
  <si>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</si>
  <si>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</si>
  <si>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</si>
  <si>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</si>
  <si>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</si>
  <si>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</si>
  <si>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</si>
  <si>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</si>
  <si>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</si>
  <si>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</si>
  <si>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</si>
  <si>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</si>
  <si>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</si>
  <si>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</si>
  <si>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</si>
  <si>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</si>
  <si>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</si>
  <si>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</si>
  <si>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</si>
  <si>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</si>
  <si>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</si>
  <si>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</si>
  <si>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</si>
  <si>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</si>
  <si>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</si>
  <si>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</si>
  <si>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</si>
  <si>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</si>
  <si>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</si>
  <si>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</si>
  <si>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</si>
  <si>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</si>
  <si>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</si>
  <si>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</si>
  <si>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</si>
  <si>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</si>
  <si>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</si>
  <si>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</si>
  <si>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</si>
  <si>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</si>
  <si>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</si>
  <si>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</si>
  <si>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</si>
  <si>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</si>
  <si>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</si>
  <si>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</si>
  <si>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</si>
  <si>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</si>
  <si>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</si>
  <si>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</si>
  <si>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</si>
  <si>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</si>
  <si>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</si>
  <si>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</si>
  <si>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</si>
  <si>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</si>
  <si>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</si>
  <si>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</si>
  <si>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</si>
  <si>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</si>
  <si>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</si>
  <si>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</si>
  <si>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</si>
  <si>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</si>
  <si>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</si>
  <si>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</si>
  <si>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</si>
  <si>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</si>
  <si>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</si>
  <si>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</si>
  <si>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</si>
  <si>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</si>
  <si>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</si>
  <si>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</si>
  <si>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</si>
  <si>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</si>
  <si>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</si>
  <si>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</si>
  <si>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</si>
  <si>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</si>
  <si>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</si>
  <si>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</si>
  <si>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</si>
  <si>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</si>
  <si>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</si>
  <si>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</si>
  <si>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</si>
  <si>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</si>
  <si>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</si>
  <si>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</si>
  <si>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</si>
  <si>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</si>
  <si>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</si>
  <si>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</si>
  <si>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</si>
  <si>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</si>
  <si>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</si>
  <si>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</si>
  <si>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</si>
  <si>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</si>
  <si>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</si>
  <si>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</si>
  <si>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</si>
  <si>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</si>
  <si>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</si>
  <si>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</si>
  <si>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</si>
  <si>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</si>
  <si>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</si>
  <si>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</si>
  <si>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</si>
  <si>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</si>
  <si>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</si>
  <si>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</si>
  <si>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</si>
  <si>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</si>
  <si>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</si>
  <si>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</si>
  <si>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</si>
  <si>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</si>
  <si>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</si>
  <si>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</si>
  <si>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</si>
  <si>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</si>
  <si>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</si>
  <si>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</si>
  <si>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</si>
  <si>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</si>
  <si>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</si>
  <si>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</si>
  <si>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</si>
  <si>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</si>
  <si>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</si>
  <si>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</si>
  <si>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</si>
  <si>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</si>
  <si>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</si>
  <si>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</si>
  <si>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</si>
  <si>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</si>
  <si>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</si>
  <si>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</si>
  <si>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</si>
  <si>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</si>
  <si>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</si>
  <si>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</si>
  <si>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</si>
  <si>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</si>
  <si>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</si>
  <si>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</si>
  <si>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</si>
  <si>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</si>
  <si>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</si>
  <si>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</si>
  <si>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</si>
  <si>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</si>
  <si>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</si>
  <si>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</si>
  <si>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</si>
  <si>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</si>
  <si>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</si>
  <si>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</si>
  <si>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</si>
  <si>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</si>
  <si>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</si>
  <si>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</si>
  <si>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</si>
  <si>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</si>
  <si>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</si>
  <si>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</si>
  <si>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</si>
  <si>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</si>
  <si>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</si>
  <si>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</si>
  <si>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</si>
  <si>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</si>
  <si>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</si>
  <si>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</si>
  <si>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</si>
  <si>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</si>
  <si>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</si>
  <si>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</si>
  <si>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</si>
  <si>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</si>
  <si>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</si>
  <si>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</si>
  <si>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</si>
  <si>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</si>
  <si>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</si>
  <si>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</si>
  <si>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</si>
  <si>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</si>
  <si>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</si>
  <si>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</si>
  <si>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</si>
  <si>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</si>
  <si>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</si>
  <si>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</si>
  <si>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</si>
  <si>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</si>
  <si>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</si>
  <si>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</si>
  <si>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</si>
  <si>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</si>
  <si>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</si>
  <si>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</si>
  <si>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</si>
  <si>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</si>
  <si>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</si>
  <si>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</si>
  <si>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</si>
  <si>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</si>
  <si>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</si>
  <si>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</si>
  <si>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</si>
  <si>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</si>
  <si>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</si>
  <si>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</si>
  <si>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</si>
  <si>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</si>
  <si>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</si>
  <si>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</si>
  <si>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</si>
  <si>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</si>
  <si>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</si>
  <si>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</si>
  <si>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</si>
  <si>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</si>
  <si>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</si>
  <si>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</si>
  <si>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</si>
  <si>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</si>
  <si>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</si>
  <si>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</si>
  <si>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</si>
  <si>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</si>
  <si>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</si>
  <si>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</si>
  <si>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</si>
  <si>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</si>
  <si>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</si>
  <si>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</si>
  <si>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</si>
  <si>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</si>
  <si>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</si>
  <si>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</si>
  <si>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</si>
  <si>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</si>
  <si>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</si>
  <si>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</si>
  <si>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</si>
  <si>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</si>
  <si>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</si>
  <si>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</si>
  <si>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</si>
  <si>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</si>
  <si>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</si>
  <si>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</si>
  <si>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</si>
  <si>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</si>
  <si>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</si>
  <si>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</si>
  <si>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</si>
  <si>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</si>
  <si>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</si>
  <si>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</si>
  <si>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</si>
  <si>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</si>
  <si>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</si>
  <si>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</si>
  <si>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</si>
  <si>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</si>
  <si>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</si>
  <si>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</si>
  <si>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</si>
  <si>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</si>
  <si>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</si>
  <si>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</si>
  <si>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</si>
  <si>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</si>
  <si>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</si>
  <si>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</si>
  <si>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</si>
  <si>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</si>
  <si>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</si>
  <si>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</si>
  <si>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</si>
  <si>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</si>
  <si>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</si>
  <si>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</si>
  <si>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</si>
  <si>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</si>
  <si>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</si>
  <si>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</si>
  <si>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</si>
  <si>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</si>
  <si>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</si>
  <si>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</si>
  <si>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</si>
  <si>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</si>
  <si>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</si>
  <si>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</si>
  <si>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</si>
  <si>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</si>
  <si>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</si>
  <si>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</si>
  <si>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</si>
  <si>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</si>
  <si>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</si>
  <si>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</si>
  <si>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</si>
  <si>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</si>
  <si>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</si>
  <si>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</si>
  <si>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</si>
  <si>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</si>
  <si>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</si>
  <si>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</si>
  <si>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</si>
  <si>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</si>
  <si>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</si>
  <si>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</si>
  <si>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</si>
  <si>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</si>
  <si>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</si>
  <si>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</si>
  <si>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</si>
  <si>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</si>
  <si>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</si>
  <si>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</si>
  <si>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</si>
  <si>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</si>
  <si>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</si>
  <si>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</si>
  <si>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</si>
  <si>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</si>
  <si>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</si>
  <si>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</si>
  <si>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</si>
  <si>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</si>
  <si>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</si>
  <si>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</si>
  <si>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</si>
  <si>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</si>
  <si>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</si>
  <si>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</si>
  <si>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</si>
  <si>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</si>
  <si>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</si>
  <si>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</si>
  <si>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</si>
  <si>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</si>
  <si>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</si>
  <si>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</si>
  <si>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</si>
  <si>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</si>
  <si>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</si>
  <si>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</si>
  <si>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</si>
  <si>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</si>
  <si>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</si>
  <si>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</si>
  <si>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</si>
  <si>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</si>
  <si>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</si>
  <si>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</si>
  <si>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</si>
  <si>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</si>
  <si>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</si>
  <si>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</si>
  <si>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</si>
  <si>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</si>
  <si>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</si>
  <si>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</si>
  <si>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</si>
  <si>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</si>
  <si>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</si>
  <si>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</si>
  <si>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</si>
  <si>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</si>
  <si>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</si>
  <si>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</si>
  <si>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</si>
  <si>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</si>
  <si>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</si>
  <si>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</si>
  <si>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</si>
  <si>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</si>
  <si>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</si>
  <si>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</si>
  <si>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</si>
  <si>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</si>
  <si>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</si>
  <si>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</si>
  <si>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</si>
  <si>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</si>
  <si>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</si>
  <si>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</si>
  <si>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</si>
  <si>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</si>
  <si>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</si>
  <si>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</si>
  <si>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</si>
  <si>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</si>
  <si>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</si>
  <si>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</si>
  <si>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</si>
  <si>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</si>
  <si>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</si>
  <si>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</si>
  <si>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</si>
  <si>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</si>
  <si>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</si>
  <si>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</si>
  <si>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</si>
  <si>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</si>
  <si>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</si>
  <si>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</si>
  <si>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</si>
  <si>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</si>
  <si>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</si>
  <si>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</si>
  <si>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</si>
  <si>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</si>
  <si>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</si>
  <si>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</si>
  <si>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</si>
  <si>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</si>
  <si>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</si>
  <si>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</si>
  <si>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</si>
  <si>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</si>
  <si>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</si>
  <si>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</si>
  <si>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</si>
  <si>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</si>
  <si>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</si>
  <si>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</si>
  <si>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</si>
  <si>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</si>
  <si>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</si>
  <si>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</si>
  <si>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</si>
  <si>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</si>
  <si>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</si>
  <si>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</si>
  <si>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</si>
  <si>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</si>
  <si>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</si>
  <si>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</si>
  <si>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</si>
  <si>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</si>
  <si>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</si>
  <si>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</si>
  <si>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</si>
  <si>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</si>
  <si>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</si>
  <si>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</si>
  <si>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</si>
  <si>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</si>
  <si>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</si>
  <si>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</si>
  <si>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</si>
  <si>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</si>
  <si>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</si>
  <si>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</si>
  <si>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</si>
  <si>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</si>
  <si>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</si>
  <si>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</si>
  <si>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</si>
  <si>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</si>
  <si>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</si>
  <si>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</si>
  <si>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</si>
  <si>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</si>
  <si>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</si>
  <si>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</si>
  <si>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</si>
  <si>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</si>
  <si>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</si>
  <si>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</si>
  <si>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</si>
  <si>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</si>
  <si>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</si>
  <si>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</si>
  <si>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</si>
  <si>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</si>
  <si>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</si>
  <si>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</si>
  <si>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</si>
  <si>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</si>
  <si>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</si>
  <si>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</si>
  <si>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</si>
  <si>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</si>
  <si>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</si>
  <si>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</si>
  <si>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</si>
  <si>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</si>
  <si>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</si>
  <si>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</si>
  <si>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</si>
  <si>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</si>
  <si>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</si>
  <si>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</si>
  <si>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</si>
  <si>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</si>
  <si>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</si>
  <si>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</si>
  <si>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</si>
  <si>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</si>
  <si>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</si>
  <si>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</si>
  <si>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</si>
  <si>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</si>
  <si>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</si>
  <si>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</si>
  <si>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</si>
  <si>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</si>
  <si>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</si>
  <si>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</si>
  <si>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</si>
  <si>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</si>
  <si>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</si>
  <si>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</si>
  <si>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</si>
  <si>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</si>
  <si>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</si>
  <si>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</si>
  <si>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</si>
  <si>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</si>
  <si>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</si>
  <si>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</si>
  <si>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</si>
  <si>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</si>
  <si>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</si>
  <si>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</si>
  <si>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</si>
  <si>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</si>
  <si>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</si>
  <si>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</si>
  <si>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</si>
  <si>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</si>
  <si>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</si>
  <si>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</si>
  <si>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</si>
  <si>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</si>
  <si>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</si>
  <si>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</si>
  <si>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</si>
  <si>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</si>
  <si>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</si>
  <si>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</si>
  <si>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</si>
  <si>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</si>
  <si>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</si>
  <si>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</si>
  <si>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</si>
  <si>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</si>
  <si>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</si>
  <si>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</si>
  <si>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</si>
  <si>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</si>
  <si>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</si>
  <si>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</si>
  <si>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</si>
  <si>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</si>
  <si>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</si>
  <si>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</si>
  <si>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</si>
  <si>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</si>
  <si>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</si>
  <si>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</si>
  <si>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</si>
  <si>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</si>
  <si>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</si>
  <si>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</si>
  <si>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</si>
  <si>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</si>
  <si>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</si>
  <si>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</si>
  <si>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</si>
  <si>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</si>
  <si>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</si>
  <si>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</si>
  <si>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</si>
  <si>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</si>
  <si>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</si>
  <si>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</si>
  <si>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</si>
  <si>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</si>
  <si>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</si>
  <si>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</si>
  <si>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</si>
  <si>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</si>
  <si>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</si>
  <si>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</si>
  <si>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</si>
  <si>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</si>
  <si>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</si>
  <si>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</si>
  <si>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</si>
  <si>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</si>
  <si>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</si>
  <si>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</si>
  <si>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</si>
  <si>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</si>
  <si>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</si>
  <si>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</si>
  <si>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</si>
  <si>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</si>
  <si>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</si>
  <si>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</si>
  <si>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</si>
  <si>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</si>
  <si>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</si>
  <si>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</si>
  <si>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</si>
  <si>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</si>
  <si>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</si>
  <si>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</si>
  <si>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</si>
  <si>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</si>
  <si>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</si>
  <si>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</si>
  <si>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</si>
  <si>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</si>
  <si>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</si>
  <si>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</si>
  <si>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</si>
  <si>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</si>
  <si>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</si>
  <si>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</si>
  <si>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</si>
  <si>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</si>
  <si>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</si>
  <si>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</si>
  <si>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</si>
  <si>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</si>
  <si>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</si>
  <si>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</si>
  <si>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</si>
  <si>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</si>
  <si>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</si>
  <si>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</si>
  <si>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</si>
  <si>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</si>
  <si>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</si>
  <si>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</si>
  <si>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</si>
  <si>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</si>
  <si>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</si>
  <si>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</si>
  <si>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</si>
  <si>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</si>
  <si>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</si>
  <si>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</si>
  <si>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</si>
  <si>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</si>
  <si>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</si>
  <si>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</si>
  <si>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</si>
  <si>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</si>
  <si>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</si>
  <si>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</si>
  <si>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</si>
  <si>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</si>
  <si>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</si>
  <si>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</si>
  <si>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</si>
  <si>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</si>
  <si>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</si>
  <si>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</si>
  <si>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</si>
  <si>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</si>
  <si>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</si>
  <si>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</si>
  <si>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</si>
  <si>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</si>
  <si>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</si>
  <si>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</si>
  <si>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</si>
  <si>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</si>
  <si>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</si>
  <si>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</si>
  <si>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</si>
  <si>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</si>
  <si>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</si>
  <si>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</si>
  <si>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</si>
  <si>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</si>
  <si>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</si>
  <si>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</si>
  <si>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</si>
  <si>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</si>
  <si>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</si>
  <si>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</si>
  <si>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</si>
  <si>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</si>
  <si>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</si>
  <si>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</si>
  <si>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</si>
  <si>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</si>
  <si>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</si>
  <si>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</si>
  <si>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</si>
  <si>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</si>
  <si>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</si>
  <si>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</si>
  <si>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</si>
  <si>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</si>
  <si>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</si>
  <si>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</si>
  <si>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</si>
  <si>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</si>
  <si>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</si>
  <si>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</si>
  <si>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</si>
  <si>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</si>
  <si>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</si>
  <si>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</si>
  <si>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</si>
  <si>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</si>
  <si>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</si>
  <si>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</si>
  <si>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</si>
  <si>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</si>
  <si>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</si>
  <si>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</si>
  <si>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</si>
  <si>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</si>
  <si>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</si>
  <si>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</si>
  <si>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</si>
  <si>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</si>
  <si>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</si>
  <si>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</si>
  <si>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</si>
  <si>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</si>
  <si>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</si>
  <si>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</si>
  <si>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</si>
  <si>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</si>
  <si>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</si>
  <si>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</si>
  <si>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</si>
  <si>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</si>
  <si>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</si>
  <si>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</si>
  <si>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</si>
  <si>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</si>
  <si>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</si>
  <si>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</si>
  <si>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</si>
  <si>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</si>
  <si>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</si>
  <si>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</si>
  <si>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</si>
  <si>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</si>
  <si>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</si>
  <si>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</si>
  <si>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</si>
  <si>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</si>
  <si>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</si>
  <si>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</si>
  <si>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</si>
  <si>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</si>
  <si>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</si>
  <si>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</si>
  <si>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</si>
  <si>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</si>
  <si>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</si>
  <si>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</si>
  <si>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</si>
  <si>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</si>
  <si>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</si>
  <si>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</si>
  <si>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</si>
  <si>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</si>
  <si>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</si>
  <si>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</si>
  <si>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</si>
  <si>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</si>
  <si>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</si>
  <si>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</si>
  <si>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</si>
  <si>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</si>
  <si>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</si>
  <si>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</si>
  <si>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</si>
  <si>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</si>
  <si>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</si>
  <si>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</si>
  <si>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</si>
  <si>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</si>
  <si>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</si>
  <si>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</si>
  <si>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</si>
  <si>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</si>
  <si>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</si>
  <si>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</si>
  <si>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</si>
  <si>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</si>
  <si>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</si>
  <si>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</si>
  <si>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</si>
  <si>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</si>
  <si>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</si>
  <si>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</si>
  <si>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</si>
  <si>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</si>
  <si>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</si>
  <si>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</si>
  <si>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</si>
  <si>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</si>
  <si>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</si>
  <si>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</si>
  <si>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</si>
  <si>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</si>
  <si>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</si>
  <si>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</si>
  <si>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</si>
  <si>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</si>
  <si>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</si>
  <si>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</si>
  <si>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</si>
  <si>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</si>
  <si>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</si>
  <si>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</si>
  <si>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</si>
  <si>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</si>
  <si>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</si>
  <si>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</si>
  <si>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</si>
  <si>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</si>
  <si>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</si>
  <si>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</si>
  <si>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</si>
  <si>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</si>
  <si>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</si>
  <si>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</si>
  <si>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</si>
  <si>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</si>
  <si>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</si>
  <si>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</si>
  <si>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</si>
  <si>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</si>
  <si>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</si>
  <si>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</si>
  <si>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</si>
  <si>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</si>
  <si>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</si>
  <si>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</si>
  <si>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</si>
  <si>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</si>
  <si>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</si>
  <si>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</si>
  <si>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</si>
  <si>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</si>
  <si>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</si>
  <si>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</si>
  <si>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</si>
  <si>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</si>
  <si>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</si>
  <si>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</si>
  <si>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</si>
  <si>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</si>
  <si>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</si>
  <si>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</si>
  <si>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</si>
  <si>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</si>
  <si>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</si>
  <si>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</si>
  <si>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</si>
  <si>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</si>
  <si>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</si>
  <si>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</si>
  <si>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</si>
  <si>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</si>
  <si>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</si>
  <si>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</si>
  <si>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</si>
  <si>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</si>
  <si>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</si>
  <si>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</si>
  <si>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</si>
  <si>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</si>
  <si>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</si>
  <si>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</si>
  <si>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</si>
  <si>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</si>
  <si>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</si>
  <si>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</si>
  <si>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</si>
  <si>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</si>
  <si>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</si>
  <si>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</si>
  <si>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</si>
  <si>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</si>
  <si>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</si>
  <si>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</si>
  <si>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</si>
  <si>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</si>
  <si>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</si>
  <si>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</si>
  <si>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</si>
  <si>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</si>
  <si>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</si>
  <si>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</si>
  <si>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</si>
  <si>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</si>
  <si>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</si>
  <si>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</si>
  <si>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</si>
  <si>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</si>
  <si>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</si>
  <si>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</si>
  <si>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</si>
  <si>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</si>
  <si>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</si>
  <si>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</si>
  <si>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</si>
  <si>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</si>
  <si>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</si>
  <si>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</si>
  <si>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</si>
  <si>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</si>
  <si>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</si>
  <si>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</si>
  <si>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</si>
  <si>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</si>
  <si>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</si>
  <si>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</si>
  <si>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</si>
  <si>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</si>
  <si>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</si>
  <si>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</si>
  <si>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</si>
  <si>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</si>
  <si>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</si>
  <si>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</si>
  <si>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</si>
  <si>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</si>
  <si>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</si>
  <si>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</si>
  <si>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</si>
  <si>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</si>
  <si>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</si>
  <si>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</si>
  <si>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</si>
  <si>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</si>
  <si>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</si>
  <si>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</si>
  <si>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</si>
  <si>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</si>
  <si>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</si>
  <si>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</si>
  <si>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</si>
  <si>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</si>
  <si>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</si>
  <si>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</si>
  <si>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</si>
  <si>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</si>
  <si>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</si>
  <si>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</si>
  <si>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</si>
  <si>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</si>
  <si>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</si>
  <si>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</si>
  <si>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</si>
  <si>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</si>
  <si>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</si>
  <si>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</si>
  <si>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</si>
  <si>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</si>
  <si>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</si>
  <si>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</si>
  <si>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</si>
  <si>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</si>
  <si>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</si>
  <si>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</si>
  <si>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</si>
  <si>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</si>
  <si>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</si>
  <si>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</si>
  <si>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</si>
  <si>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</si>
  <si>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</si>
  <si>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</si>
  <si>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</si>
  <si>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</si>
  <si>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</si>
  <si>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</si>
  <si>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</si>
  <si>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</si>
  <si>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</si>
  <si>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</si>
  <si>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</si>
  <si>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</si>
  <si>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</si>
  <si>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</si>
  <si>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</si>
  <si>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</si>
  <si>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</si>
  <si>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</si>
  <si>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</si>
  <si>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</si>
  <si>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</si>
  <si>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</si>
  <si>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</si>
  <si>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</si>
  <si>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</si>
  <si>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</si>
  <si>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</si>
  <si>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</si>
  <si>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</si>
  <si>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</si>
  <si>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</si>
  <si>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</si>
  <si>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</si>
  <si>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</si>
  <si>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</si>
  <si>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</si>
  <si>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</si>
  <si>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</si>
  <si>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</si>
  <si>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</si>
  <si>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</si>
  <si>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</si>
  <si>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</si>
  <si>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</si>
  <si>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</si>
  <si>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</si>
  <si>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</si>
  <si>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</si>
  <si>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</si>
  <si>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</si>
  <si>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</si>
  <si>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</si>
  <si>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</si>
  <si>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</si>
  <si>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</si>
  <si>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</si>
  <si>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</si>
  <si>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</si>
  <si>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</si>
  <si>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</si>
  <si>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</si>
  <si>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</si>
  <si>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</si>
  <si>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</si>
  <si>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</si>
  <si>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</si>
  <si>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</si>
  <si>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</si>
  <si>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</si>
  <si>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</si>
  <si>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</si>
  <si>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</si>
  <si>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</si>
  <si>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</si>
  <si>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</si>
  <si>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</si>
  <si>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</si>
  <si>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</si>
  <si>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</si>
  <si>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</si>
  <si>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</si>
  <si>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</si>
  <si>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</si>
  <si>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</si>
  <si>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</si>
  <si>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</si>
  <si>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</si>
  <si>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</si>
  <si>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</si>
  <si>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</si>
  <si>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</si>
  <si>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</si>
  <si>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</si>
  <si>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</si>
  <si>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</si>
  <si>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</si>
  <si>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</si>
  <si>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</si>
  <si>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</si>
  <si>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</si>
  <si>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</si>
  <si>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</si>
  <si>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</si>
  <si>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</si>
  <si>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</si>
  <si>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</si>
  <si>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</si>
  <si>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</si>
  <si>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</si>
  <si>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</si>
  <si>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</si>
  <si>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</si>
  <si>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</si>
  <si>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</si>
  <si>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</si>
  <si>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</si>
  <si>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</si>
  <si>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</si>
  <si>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</si>
  <si>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</si>
  <si>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</si>
  <si>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</si>
  <si>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</si>
  <si>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</si>
  <si>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</si>
  <si>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</si>
  <si>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</si>
  <si>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</si>
  <si>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</si>
  <si>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</si>
  <si>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</si>
  <si>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</si>
  <si>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</si>
  <si>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</si>
  <si>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</si>
  <si>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</si>
  <si>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</si>
  <si>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</si>
  <si>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</si>
  <si>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</si>
  <si>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</si>
  <si>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</si>
  <si>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</si>
  <si>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</si>
  <si>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</si>
  <si>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</si>
  <si>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</si>
  <si>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</si>
  <si>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</si>
  <si>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</si>
  <si>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</si>
  <si>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</si>
  <si>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</si>
  <si>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</si>
  <si>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</si>
  <si>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</si>
  <si>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</si>
  <si>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</si>
  <si>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</si>
  <si>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</si>
  <si>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</si>
  <si>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</si>
  <si>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</si>
  <si>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</si>
  <si>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</si>
  <si>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</si>
  <si>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</si>
  <si>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</si>
  <si>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</si>
  <si>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</si>
  <si>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</si>
  <si>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</si>
  <si>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</si>
  <si>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</si>
  <si>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</si>
  <si>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</si>
  <si>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</si>
  <si>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</si>
  <si>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</si>
  <si>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</si>
  <si>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</si>
  <si>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</si>
  <si>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</si>
  <si>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</si>
  <si>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</si>
  <si>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</si>
  <si>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</si>
  <si>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</si>
  <si>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</si>
  <si>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</si>
  <si>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</si>
  <si>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</si>
  <si>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</si>
  <si>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</si>
  <si>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</si>
  <si>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</si>
  <si>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</si>
  <si>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</si>
  <si>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</si>
  <si>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</si>
  <si>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</si>
  <si>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</si>
  <si>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</si>
  <si>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</si>
  <si>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</si>
  <si>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</si>
  <si>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</si>
  <si>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</si>
  <si>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</si>
  <si>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</si>
  <si>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</si>
  <si>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</si>
  <si>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</si>
  <si>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</si>
  <si>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</si>
  <si>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</si>
  <si>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</si>
  <si>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</si>
  <si>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</si>
  <si>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</si>
  <si>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</si>
  <si>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</si>
  <si>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</si>
  <si>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</si>
  <si>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</si>
  <si>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</si>
  <si>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</si>
  <si>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</si>
  <si>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</si>
  <si>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</si>
  <si>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</si>
  <si>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</si>
  <si>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</si>
  <si>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</si>
  <si>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</si>
  <si>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</si>
  <si>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</si>
  <si>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</si>
  <si>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</si>
  <si>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</si>
  <si>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</si>
  <si>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</si>
  <si>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</si>
  <si>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</si>
  <si>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</si>
  <si>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</si>
  <si>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</si>
  <si>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</si>
  <si>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</si>
  <si>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</si>
  <si>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</si>
  <si>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</si>
  <si>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</si>
  <si>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</si>
  <si>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</si>
  <si>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</si>
  <si>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</si>
  <si>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</si>
  <si>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</si>
  <si>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</si>
  <si>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</si>
  <si>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</si>
  <si>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</si>
  <si>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</si>
  <si>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</si>
  <si>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</si>
  <si>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</si>
  <si>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</si>
  <si>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</si>
  <si>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</si>
  <si>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</si>
  <si>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</si>
  <si>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</si>
  <si>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</si>
  <si>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</si>
  <si>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</si>
  <si>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</si>
  <si>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</si>
  <si>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</si>
  <si>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</si>
  <si>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</si>
  <si>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</si>
  <si>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</si>
  <si>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</si>
  <si>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</si>
  <si>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</si>
  <si>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</si>
  <si>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</si>
  <si>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</si>
  <si>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</si>
  <si>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</si>
  <si>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</si>
  <si>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</si>
  <si>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</si>
  <si>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</si>
  <si>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</si>
  <si>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</si>
  <si>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</si>
  <si>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</si>
  <si>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</si>
  <si>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</si>
  <si>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</si>
  <si>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</si>
  <si>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</si>
  <si>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</si>
  <si>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</si>
  <si>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</si>
  <si>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</si>
  <si>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</si>
  <si>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</si>
  <si>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</si>
  <si>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</si>
  <si>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</si>
  <si>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</si>
  <si>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</si>
  <si>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</si>
  <si>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</si>
  <si>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</si>
  <si>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</si>
  <si>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</si>
  <si>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</si>
  <si>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</si>
  <si>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</si>
  <si>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</si>
  <si>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</si>
  <si>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</si>
  <si>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</si>
  <si>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</si>
  <si>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</si>
  <si>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</si>
  <si>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</si>
  <si>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</si>
  <si>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</si>
  <si>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</si>
  <si>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</si>
  <si>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</si>
  <si>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</si>
  <si>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</si>
  <si>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</si>
  <si>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</si>
  <si>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</si>
  <si>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</si>
  <si>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</si>
  <si>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</si>
  <si>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</si>
  <si>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</si>
  <si>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</si>
  <si>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</si>
  <si>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</si>
  <si>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</si>
  <si>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</si>
  <si>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</si>
  <si>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</si>
  <si>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</si>
  <si>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</si>
  <si>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</si>
  <si>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</si>
  <si>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</si>
  <si>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</si>
  <si>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</si>
  <si>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</si>
  <si>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</si>
  <si>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</si>
  <si>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</si>
  <si>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</si>
  <si>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</si>
  <si>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</si>
  <si>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</si>
  <si>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</si>
  <si>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</si>
  <si>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</si>
  <si>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</si>
  <si>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</si>
  <si>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</si>
  <si>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</si>
  <si>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</si>
  <si>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</si>
  <si>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</si>
  <si>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</si>
  <si>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</si>
  <si>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</si>
  <si>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</si>
  <si>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</si>
  <si>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</si>
  <si>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</si>
  <si>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</si>
  <si>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</si>
  <si>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</si>
  <si>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</si>
  <si>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</si>
  <si>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</si>
  <si>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</si>
  <si>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</si>
  <si>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</si>
  <si>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</si>
  <si>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</si>
  <si>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</si>
  <si>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</si>
  <si>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</si>
  <si>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</si>
  <si>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</si>
  <si>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</si>
  <si>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</si>
  <si>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</si>
  <si>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</si>
  <si>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</si>
  <si>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</si>
  <si>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</si>
  <si>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</si>
  <si>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</si>
  <si>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</si>
  <si>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</si>
  <si>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</si>
  <si>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</si>
  <si>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</si>
  <si>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</si>
  <si>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</si>
  <si>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</si>
  <si>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</si>
  <si>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</si>
  <si>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</si>
  <si>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</si>
  <si>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</si>
  <si>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</si>
  <si>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</si>
  <si>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</si>
  <si>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</si>
  <si>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</si>
  <si>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</si>
  <si>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</si>
  <si>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</si>
  <si>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</si>
  <si>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</si>
  <si>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</si>
  <si>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</si>
  <si>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</si>
  <si>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</si>
  <si>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</si>
  <si>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</si>
  <si>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</si>
  <si>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</si>
  <si>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</si>
  <si>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</si>
  <si>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</si>
  <si>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</si>
  <si>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</si>
  <si>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</si>
  <si>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</si>
  <si>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</si>
  <si>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</si>
  <si>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</si>
  <si>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</si>
  <si>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</si>
  <si>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</si>
  <si>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</si>
  <si>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</si>
  <si>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</si>
  <si>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</si>
  <si>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</si>
  <si>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</si>
  <si>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</si>
  <si>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</si>
  <si>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</si>
  <si>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</si>
  <si>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</si>
  <si>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</si>
  <si>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</si>
  <si>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</si>
  <si>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</si>
  <si>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</si>
  <si>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</si>
  <si>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</si>
  <si>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</si>
  <si>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</si>
  <si>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</si>
  <si>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</si>
  <si>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</si>
  <si>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</si>
  <si>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</si>
  <si>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</si>
  <si>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</si>
  <si>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</si>
  <si>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</si>
  <si>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</si>
  <si>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</si>
  <si>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</si>
  <si>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</si>
  <si>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</si>
  <si>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</si>
  <si>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</si>
  <si>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</si>
  <si>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</si>
  <si>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</si>
  <si>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</si>
  <si>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</si>
  <si>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</si>
  <si>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</si>
  <si>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</si>
  <si>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</si>
  <si>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</si>
  <si>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</si>
  <si>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</si>
  <si>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</si>
  <si>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</si>
  <si>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</si>
  <si>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</si>
  <si>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</si>
  <si>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</si>
  <si>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</si>
  <si>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</si>
  <si>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</si>
  <si>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</si>
  <si>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</si>
  <si>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</si>
  <si>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</si>
  <si>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</si>
  <si>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</si>
  <si>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</si>
  <si>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</si>
  <si>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</si>
  <si>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</si>
  <si>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</si>
  <si>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</si>
  <si>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</si>
  <si>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</si>
  <si>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</si>
  <si>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</si>
  <si>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</si>
  <si>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</si>
  <si>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</si>
  <si>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</si>
  <si>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</si>
  <si>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</si>
  <si>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</si>
  <si>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</si>
  <si>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</si>
  <si>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</si>
  <si>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</si>
  <si>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</si>
  <si>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</si>
  <si>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</si>
  <si>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</si>
  <si>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</si>
  <si>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</si>
  <si>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</si>
  <si>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</si>
  <si>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</si>
  <si>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</si>
  <si>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</si>
  <si>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</si>
  <si>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</si>
  <si>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</si>
  <si>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</si>
  <si>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</si>
  <si>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</si>
  <si>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</si>
  <si>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</si>
  <si>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</si>
  <si>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</si>
  <si>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</si>
  <si>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</si>
  <si>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</si>
  <si>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</si>
  <si>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</si>
  <si>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</si>
  <si>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</si>
  <si>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</si>
  <si>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</si>
  <si>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</si>
  <si>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</si>
  <si>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</si>
  <si>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</si>
  <si>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</si>
  <si>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</si>
  <si>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</si>
  <si>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</si>
  <si>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</si>
  <si>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</si>
  <si>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</si>
  <si>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</si>
  <si>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</si>
  <si>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</si>
  <si>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</si>
  <si>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</si>
  <si>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</si>
  <si>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</si>
  <si>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</si>
  <si>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</si>
  <si>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</si>
  <si>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</si>
  <si>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</si>
  <si>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</si>
  <si>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</si>
  <si>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</si>
  <si>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</si>
  <si>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</si>
  <si>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</si>
  <si>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</si>
  <si>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</si>
  <si>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</si>
  <si>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</si>
  <si>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</si>
  <si>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</si>
  <si>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</si>
  <si>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</si>
  <si>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</si>
  <si>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</si>
  <si>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</si>
  <si>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</si>
  <si>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</si>
  <si>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</si>
  <si>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</si>
  <si>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</si>
  <si>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</si>
  <si>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</si>
  <si>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</si>
  <si>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</si>
  <si>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</si>
  <si>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</si>
  <si>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</si>
  <si>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</si>
  <si>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</si>
  <si>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</si>
  <si>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</si>
  <si>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</si>
  <si>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</si>
  <si>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</si>
  <si>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</si>
  <si>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</si>
  <si>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</si>
  <si>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</si>
  <si>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</si>
  <si>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</si>
  <si>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</si>
  <si>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</si>
  <si>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</si>
  <si>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</si>
  <si>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</si>
  <si>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</si>
  <si>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</si>
  <si>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</si>
  <si>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</si>
  <si>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</si>
  <si>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</si>
  <si>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</si>
  <si>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</si>
  <si>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</si>
  <si>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</si>
  <si>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</si>
  <si>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</si>
  <si>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</si>
  <si>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</si>
  <si>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</si>
  <si>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</si>
  <si>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</si>
  <si>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</si>
  <si>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</si>
  <si>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</si>
  <si>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</si>
  <si>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</si>
  <si>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</si>
  <si>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</si>
  <si>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</si>
  <si>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</si>
  <si>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</si>
  <si>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</si>
  <si>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</si>
  <si>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</si>
  <si>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</si>
  <si>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</si>
  <si>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</si>
  <si>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</si>
  <si>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</si>
  <si>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</si>
  <si>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</si>
  <si>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</si>
  <si>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</si>
  <si>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</si>
  <si>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</si>
  <si>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</si>
  <si>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</si>
  <si>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</si>
  <si>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</si>
  <si>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</si>
  <si>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</si>
  <si>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</si>
  <si>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</si>
  <si>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</si>
  <si>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</si>
  <si>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</si>
  <si>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</si>
  <si>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</si>
  <si>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</si>
  <si>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</si>
  <si>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</si>
  <si>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</si>
  <si>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</si>
  <si>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</si>
  <si>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</si>
  <si>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</si>
  <si>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</si>
  <si>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</si>
  <si>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</si>
  <si>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</si>
  <si>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</si>
  <si>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</si>
  <si>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</si>
  <si>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</si>
  <si>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</si>
  <si>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</si>
  <si>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</si>
  <si>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</si>
  <si>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</si>
  <si>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</si>
  <si>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</si>
  <si>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</si>
  <si>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</si>
  <si>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</si>
  <si>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</si>
  <si>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</si>
  <si>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</si>
  <si>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</si>
  <si>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</si>
  <si>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</si>
  <si>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</si>
  <si>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</si>
  <si>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</si>
  <si>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</si>
  <si>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</si>
  <si>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</si>
  <si>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</si>
  <si>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</si>
  <si>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</si>
  <si>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</si>
  <si>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</si>
  <si>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</si>
  <si>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</si>
  <si>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</si>
  <si>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</si>
  <si>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</si>
  <si>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</si>
  <si>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</si>
  <si>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</si>
  <si>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</si>
  <si>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</si>
  <si>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</si>
  <si>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</si>
  <si>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</si>
  <si>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</si>
  <si>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</si>
  <si>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</si>
  <si>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</si>
  <si>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</si>
  <si>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</si>
  <si>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</si>
  <si>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</si>
  <si>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</si>
  <si>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</si>
  <si>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</si>
  <si>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</si>
  <si>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</si>
  <si>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</si>
  <si>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</si>
  <si>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</si>
  <si>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</si>
  <si>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</si>
  <si>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</si>
  <si>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</si>
  <si>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</si>
  <si>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</si>
  <si>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</si>
  <si>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</si>
  <si>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</si>
  <si>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</si>
  <si>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</si>
  <si>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</si>
  <si>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</si>
  <si>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</si>
  <si>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</si>
  <si>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</si>
  <si>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</si>
  <si>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</si>
  <si>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</si>
  <si>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</si>
  <si>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</si>
  <si>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</si>
  <si>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</si>
  <si>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</si>
  <si>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</si>
  <si>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</si>
  <si>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</si>
  <si>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</si>
  <si>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</si>
  <si>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</si>
  <si>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</si>
  <si>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</si>
  <si>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</si>
  <si>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</si>
  <si>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</si>
  <si>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</si>
  <si>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</si>
  <si>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</si>
  <si>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</si>
  <si>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</si>
  <si>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</si>
  <si>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</si>
  <si>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</si>
  <si>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</si>
  <si>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</si>
  <si>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</si>
  <si>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</si>
  <si>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</si>
  <si>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</si>
  <si>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</si>
  <si>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</si>
  <si>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</si>
  <si>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</si>
  <si>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</si>
  <si>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</si>
  <si>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</si>
  <si>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</si>
  <si>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</si>
  <si>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</si>
  <si>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</si>
  <si>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</si>
  <si>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</si>
  <si>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</si>
  <si>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</si>
  <si>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</si>
  <si>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</si>
  <si>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</si>
  <si>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</si>
  <si>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</si>
  <si>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</si>
  <si>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</si>
  <si>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</si>
  <si>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</si>
  <si>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</si>
  <si>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</si>
  <si>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</si>
  <si>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</si>
  <si>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</si>
  <si>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</si>
  <si>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</si>
  <si>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</si>
  <si>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</si>
  <si>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</si>
  <si>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</si>
  <si>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</si>
  <si>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</si>
  <si>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</si>
  <si>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</si>
  <si>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</si>
  <si>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</si>
  <si>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</si>
  <si>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</si>
  <si>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</si>
  <si>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</si>
  <si>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</si>
  <si>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</si>
  <si>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</si>
  <si>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</si>
  <si>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</si>
  <si>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</si>
  <si>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</si>
  <si>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</si>
  <si>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</si>
  <si>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</si>
  <si>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</si>
  <si>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</si>
  <si>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</si>
  <si>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</si>
  <si>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</si>
  <si>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</si>
  <si>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</si>
  <si>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</si>
  <si>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</si>
  <si>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</si>
  <si>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</si>
  <si>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</si>
  <si>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</si>
  <si>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</si>
  <si>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</si>
  <si>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</si>
  <si>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</si>
  <si>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</si>
  <si>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</si>
  <si>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</si>
  <si>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</si>
  <si>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</si>
  <si>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</si>
  <si>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</si>
  <si>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</si>
  <si>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</si>
  <si>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</si>
  <si>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</si>
  <si>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</si>
  <si>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</si>
  <si>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</si>
  <si>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</si>
  <si>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</si>
  <si>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</si>
  <si>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</si>
  <si>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</si>
  <si>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</si>
  <si>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</si>
  <si>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</si>
  <si>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</si>
  <si>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</si>
  <si>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</si>
  <si>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</si>
  <si>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</si>
  <si>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</si>
  <si>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</si>
  <si>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</si>
  <si>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</si>
  <si>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</si>
  <si>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</si>
  <si>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</si>
  <si>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</si>
  <si>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</si>
  <si>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</si>
  <si>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</si>
  <si>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</si>
  <si>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</si>
  <si>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</si>
  <si>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</si>
  <si>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</si>
  <si>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</si>
  <si>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</si>
  <si>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</si>
  <si>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</si>
  <si>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</si>
  <si>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</si>
  <si>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</si>
  <si>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</si>
  <si>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</si>
  <si>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</si>
  <si>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</si>
  <si>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</si>
  <si>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</si>
  <si>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</si>
  <si>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</si>
  <si>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</si>
  <si>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</si>
  <si>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</si>
  <si>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</si>
  <si>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</si>
  <si>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</si>
  <si>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</si>
  <si>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</si>
  <si>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</si>
  <si>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</si>
  <si>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</si>
  <si>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</si>
  <si>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</si>
  <si>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</si>
  <si>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</si>
  <si>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</si>
  <si>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</si>
  <si>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</si>
  <si>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</si>
  <si>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</si>
  <si>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</si>
  <si>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</si>
  <si>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</si>
  <si>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</si>
  <si>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</si>
  <si>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</si>
  <si>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</si>
  <si>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</si>
  <si>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</si>
  <si>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</si>
  <si>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</si>
  <si>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</si>
  <si>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</si>
  <si>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</si>
  <si>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</si>
  <si>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</si>
  <si>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</si>
  <si>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</si>
  <si>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</si>
  <si>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</si>
  <si>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</si>
  <si>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</si>
  <si>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</si>
  <si>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</si>
  <si>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</si>
  <si>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</si>
  <si>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</si>
  <si>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</si>
  <si>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</si>
  <si>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</si>
  <si>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</si>
  <si>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</si>
  <si>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</si>
  <si>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</si>
  <si>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</si>
  <si>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</si>
  <si>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</si>
  <si>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</si>
  <si>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</si>
  <si>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</si>
  <si>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</si>
  <si>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</si>
  <si>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</si>
  <si>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</si>
  <si>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</si>
  <si>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</si>
  <si>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</si>
  <si>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</si>
  <si>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</si>
  <si>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</si>
  <si>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</si>
  <si>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</si>
  <si>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</si>
  <si>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</si>
  <si>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</si>
  <si>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</si>
  <si>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</si>
  <si>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</si>
  <si>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</si>
  <si>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</si>
  <si>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</si>
  <si>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</si>
  <si>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</si>
  <si>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</si>
  <si>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</si>
  <si>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</si>
  <si>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</si>
  <si>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</si>
  <si>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</si>
  <si>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</si>
  <si>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</si>
  <si>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</si>
  <si>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</si>
  <si>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</si>
  <si>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</si>
  <si>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</si>
  <si>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</si>
  <si>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</si>
  <si>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</si>
  <si>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</si>
  <si>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</si>
  <si>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</si>
  <si>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</si>
  <si>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</si>
  <si>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</si>
  <si>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</si>
  <si>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</si>
  <si>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</si>
  <si>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</si>
  <si>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</si>
  <si>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</si>
  <si>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</si>
  <si>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</si>
  <si>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</si>
  <si>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</si>
  <si>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</si>
  <si>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</si>
  <si>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</si>
  <si>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</si>
  <si>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</si>
  <si>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</si>
  <si>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</si>
  <si>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</si>
  <si>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</si>
  <si>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</si>
  <si>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</si>
  <si>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</si>
  <si>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</si>
  <si>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</si>
  <si>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</si>
  <si>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</si>
  <si>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</si>
  <si>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</si>
  <si>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</si>
  <si>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</si>
  <si>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</si>
  <si>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</si>
  <si>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</si>
  <si>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</si>
  <si>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</si>
  <si>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</si>
  <si>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</si>
  <si>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</si>
  <si>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</si>
  <si>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</si>
  <si>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</si>
  <si>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</si>
  <si>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</si>
  <si>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</si>
  <si>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</si>
  <si>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</si>
  <si>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</si>
  <si>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</si>
  <si>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</si>
  <si>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</si>
  <si>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</si>
  <si>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</si>
  <si>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</si>
  <si>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</si>
  <si>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</si>
  <si>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</si>
  <si>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</si>
  <si>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</si>
  <si>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</si>
  <si>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</si>
  <si>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</si>
  <si>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</si>
  <si>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</si>
  <si>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</si>
  <si>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</si>
  <si>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</si>
  <si>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</si>
  <si>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</si>
  <si>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</si>
  <si>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</si>
  <si>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</si>
  <si>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</si>
  <si>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</si>
  <si>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</si>
  <si>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</si>
  <si>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</si>
  <si>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</si>
  <si>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</si>
  <si>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</si>
  <si>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</si>
  <si>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</si>
  <si>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</si>
  <si>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</si>
  <si>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</si>
  <si>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</si>
  <si>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</si>
  <si>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</si>
  <si>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</si>
  <si>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</si>
  <si>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</si>
  <si>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</si>
  <si>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</si>
  <si>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</si>
  <si>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</si>
  <si>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</si>
  <si>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</si>
  <si>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</si>
  <si>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</si>
  <si>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</si>
  <si>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</si>
  <si>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</si>
  <si>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</si>
  <si>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</si>
  <si>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</si>
  <si>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</si>
  <si>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</si>
  <si>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</si>
  <si>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</si>
  <si>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</si>
  <si>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</si>
  <si>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</si>
  <si>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</si>
  <si>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</si>
  <si>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</si>
  <si>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</si>
  <si>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</si>
  <si>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</si>
  <si>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</si>
  <si>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</si>
  <si>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</si>
  <si>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</si>
  <si>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</si>
  <si>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</si>
  <si>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</si>
  <si>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</si>
  <si>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</si>
  <si>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</si>
  <si>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</si>
  <si>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</si>
  <si>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</si>
  <si>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</si>
  <si>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</si>
  <si>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</si>
  <si>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</si>
  <si>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</si>
  <si>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</si>
  <si>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</si>
  <si>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</si>
  <si>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</si>
  <si>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</si>
  <si>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</si>
  <si>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</si>
  <si>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</si>
  <si>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</si>
  <si>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</si>
  <si>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</si>
  <si>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</si>
  <si>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</si>
  <si>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</si>
  <si>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</si>
  <si>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</si>
  <si>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</si>
  <si>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</si>
  <si>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</si>
  <si>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</si>
  <si>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</si>
  <si>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</si>
  <si>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</si>
  <si>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</si>
  <si>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</si>
  <si>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</si>
  <si>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</si>
  <si>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</si>
  <si>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</si>
  <si>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</si>
  <si>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</si>
  <si>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</si>
  <si>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</si>
  <si>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</si>
  <si>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</si>
  <si>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</si>
  <si>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</si>
  <si>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</si>
  <si>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</si>
  <si>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</si>
  <si>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</si>
  <si>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</si>
  <si>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</si>
  <si>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</si>
  <si>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</si>
  <si>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</si>
  <si>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</si>
  <si>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</si>
  <si>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</si>
  <si>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</si>
  <si>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</si>
  <si>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</si>
  <si>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</si>
  <si>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</si>
  <si>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</si>
  <si>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</si>
  <si>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</si>
  <si>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</si>
  <si>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</si>
  <si>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</si>
  <si>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</si>
  <si>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</si>
  <si>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</si>
  <si>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</si>
  <si>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</si>
  <si>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</si>
  <si>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</si>
  <si>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</si>
  <si>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</si>
  <si>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</si>
  <si>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</si>
  <si>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</si>
  <si>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</si>
  <si>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</si>
  <si>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</si>
  <si>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</si>
  <si>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</si>
  <si>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</si>
  <si>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</si>
  <si>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</si>
  <si>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</si>
  <si>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</si>
  <si>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</si>
  <si>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</si>
  <si>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</si>
  <si>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</si>
  <si>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</si>
  <si>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</si>
  <si>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</si>
  <si>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</si>
  <si>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</si>
  <si>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</si>
  <si>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</si>
  <si>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</si>
  <si>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</si>
  <si>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</si>
  <si>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</si>
  <si>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</si>
  <si>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</si>
  <si>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</si>
  <si>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</si>
  <si>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</si>
  <si>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</si>
  <si>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</si>
  <si>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</si>
  <si>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</si>
  <si>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</si>
  <si>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</si>
  <si>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</si>
  <si>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</si>
  <si>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</si>
  <si>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</si>
  <si>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</si>
  <si>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</si>
  <si>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</si>
  <si>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</si>
  <si>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</si>
  <si>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</si>
  <si>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</si>
  <si>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</si>
  <si>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</si>
  <si>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</si>
  <si>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</si>
  <si>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</si>
  <si>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</si>
  <si>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</si>
  <si>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</si>
  <si>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</si>
  <si>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</si>
  <si>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</si>
  <si>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</si>
  <si>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</si>
  <si>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</si>
  <si>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</si>
  <si>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</si>
  <si>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</si>
  <si>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</si>
  <si>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</si>
  <si>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</si>
  <si>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</si>
  <si>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</si>
  <si>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</si>
  <si>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</si>
  <si>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</si>
  <si>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</si>
  <si>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</si>
  <si>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</si>
  <si>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</si>
  <si>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</si>
  <si>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</si>
  <si>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</si>
  <si>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</si>
  <si>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</si>
  <si>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</si>
  <si>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</si>
  <si>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</si>
  <si>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</si>
  <si>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</si>
  <si>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</si>
  <si>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</si>
  <si>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</si>
  <si>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</si>
  <si>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</si>
  <si>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</si>
  <si>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</si>
  <si>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</si>
  <si>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</si>
  <si>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</si>
  <si>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</si>
  <si>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</si>
  <si>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</si>
  <si>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</si>
  <si>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</si>
  <si>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</si>
  <si>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</si>
  <si>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</si>
  <si>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</si>
  <si>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</si>
  <si>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</si>
  <si>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</si>
  <si>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</si>
  <si>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</si>
  <si>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</si>
  <si>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</si>
  <si>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</si>
  <si>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</si>
  <si>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</si>
  <si>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</si>
  <si>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</si>
  <si>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</si>
  <si>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</si>
  <si>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</si>
  <si>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</si>
  <si>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</si>
  <si>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</si>
  <si>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</si>
  <si>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</si>
  <si>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</si>
  <si>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</si>
  <si>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</si>
  <si>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</si>
  <si>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</si>
  <si>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</si>
  <si>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</si>
  <si>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</si>
  <si>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</si>
  <si>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</si>
  <si>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</si>
  <si>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</si>
  <si>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</si>
  <si>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</si>
  <si>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</si>
  <si>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</si>
  <si>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</si>
  <si>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</si>
  <si>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</si>
  <si>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</si>
  <si>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</si>
  <si>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</si>
  <si>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</si>
  <si>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</si>
  <si>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</si>
  <si>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</si>
  <si>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</si>
  <si>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</si>
  <si>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</si>
  <si>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</si>
  <si>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</si>
  <si>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</si>
  <si>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</si>
  <si>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</si>
  <si>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</si>
  <si>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</si>
  <si>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</si>
  <si>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</si>
  <si>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</si>
  <si>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</si>
  <si>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</si>
  <si>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</si>
  <si>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</si>
  <si>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</si>
  <si>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</si>
  <si>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</si>
  <si>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</si>
  <si>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</si>
  <si>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</si>
  <si>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</si>
  <si>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</si>
  <si>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</si>
  <si>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</si>
  <si>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</si>
  <si>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</si>
  <si>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</si>
  <si>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</si>
  <si>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</si>
  <si>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</si>
  <si>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</si>
  <si>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</si>
  <si>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</si>
  <si>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</si>
  <si>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</si>
  <si>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</si>
  <si>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</si>
  <si>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</si>
  <si>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</si>
  <si>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</si>
  <si>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</si>
  <si>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</si>
  <si>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</si>
  <si>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</si>
  <si>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</si>
  <si>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</si>
  <si>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</si>
  <si>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</si>
  <si>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</si>
  <si>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</si>
  <si>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</si>
  <si>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</si>
  <si>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</si>
  <si>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</si>
  <si>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</si>
  <si>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</si>
  <si>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</si>
  <si>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</si>
  <si>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</si>
  <si>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</si>
  <si>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</si>
  <si>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</si>
  <si>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</si>
  <si>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</si>
  <si>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</si>
  <si>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</si>
  <si>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</si>
  <si>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</si>
  <si>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</si>
  <si>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</si>
  <si>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</si>
  <si>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</si>
  <si>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</si>
  <si>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</si>
  <si>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</si>
  <si>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</si>
  <si>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</si>
  <si>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</si>
  <si>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</si>
  <si>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</si>
  <si>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</si>
  <si>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</si>
  <si>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</si>
  <si>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</si>
  <si>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</si>
  <si>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</si>
  <si>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</si>
  <si>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</si>
  <si>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</si>
  <si>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</si>
  <si>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</si>
  <si>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</si>
  <si>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</si>
  <si>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</si>
  <si>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</si>
  <si>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</si>
  <si>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</si>
  <si>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</si>
  <si>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</si>
  <si>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</si>
  <si>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</si>
  <si>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</si>
  <si>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</si>
  <si>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</si>
  <si>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</si>
  <si>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</si>
  <si>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</si>
  <si>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</si>
  <si>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</si>
  <si>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</si>
  <si>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</si>
  <si>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</si>
  <si>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</si>
  <si>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</si>
  <si>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</si>
  <si>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</si>
  <si>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</si>
  <si>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</si>
  <si>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</si>
  <si>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</si>
  <si>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</si>
  <si>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</si>
  <si>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</si>
  <si>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</si>
  <si>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</si>
  <si>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</si>
  <si>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</si>
  <si>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</si>
  <si>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</si>
  <si>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</si>
  <si>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</si>
  <si>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</si>
  <si>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</si>
  <si>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</si>
  <si>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</si>
  <si>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</si>
  <si>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</si>
  <si>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</si>
  <si>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</si>
  <si>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</si>
  <si>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</si>
  <si>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</si>
  <si>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</si>
  <si>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</si>
  <si>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</si>
  <si>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</si>
  <si>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</si>
  <si>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</si>
  <si>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</si>
  <si>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</si>
  <si>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</si>
  <si>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</si>
  <si>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</si>
  <si>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</si>
  <si>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</si>
  <si>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</si>
  <si>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</si>
  <si>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</si>
  <si>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</si>
  <si>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</si>
  <si>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</si>
  <si>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</si>
  <si>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</si>
  <si>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</si>
  <si>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</si>
  <si>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</si>
  <si>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</si>
  <si>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</si>
  <si>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</si>
  <si>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</si>
  <si>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</si>
  <si>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</si>
  <si>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</si>
  <si>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</si>
  <si>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</si>
  <si>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</si>
  <si>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</si>
  <si>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</si>
  <si>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</si>
  <si>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</si>
  <si>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</si>
  <si>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</si>
  <si>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</si>
  <si>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</si>
  <si>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</si>
  <si>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</si>
  <si>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</si>
  <si>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</si>
  <si>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</si>
  <si>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</si>
  <si>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</si>
  <si>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</si>
  <si>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</si>
  <si>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</si>
  <si>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</si>
  <si>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</si>
  <si>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</si>
  <si>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</si>
  <si>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</si>
  <si>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</si>
  <si>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</si>
  <si>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</si>
  <si>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</si>
  <si>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</si>
  <si>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</si>
  <si>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</si>
  <si>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</si>
  <si>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</si>
  <si>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</si>
  <si>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</si>
  <si>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</si>
  <si>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</si>
  <si>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</si>
  <si>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</si>
  <si>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</si>
  <si>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</si>
  <si>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</si>
  <si>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</si>
  <si>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</si>
  <si>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</si>
  <si>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</si>
  <si>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</si>
  <si>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</si>
  <si>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</si>
  <si>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</si>
  <si>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</si>
  <si>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</si>
  <si>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</si>
  <si>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</si>
  <si>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</si>
  <si>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</si>
  <si>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</si>
  <si>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</si>
  <si>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</si>
  <si>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</si>
  <si>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</si>
  <si>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</si>
  <si>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</si>
  <si>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</si>
  <si>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</si>
  <si>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</si>
  <si>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</si>
  <si>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</si>
  <si>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</si>
  <si>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</si>
  <si>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</si>
  <si>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</si>
  <si>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</si>
  <si>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</si>
  <si>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</si>
  <si>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</si>
  <si>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</si>
  <si>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</si>
  <si>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</si>
  <si>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</si>
  <si>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</si>
  <si>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</si>
  <si>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</si>
  <si>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</si>
  <si>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</si>
  <si>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</si>
  <si>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</si>
  <si>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</si>
  <si>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</si>
  <si>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</si>
  <si>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</si>
  <si>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</si>
  <si>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</si>
  <si>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</si>
  <si>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</si>
  <si>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</si>
  <si>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</si>
  <si>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</si>
  <si>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</si>
  <si>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</si>
  <si>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</si>
  <si>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</si>
  <si>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</si>
  <si>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</si>
  <si>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</si>
  <si>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</si>
  <si>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</si>
  <si>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</si>
  <si>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</si>
  <si>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</si>
  <si>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</si>
  <si>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</si>
  <si>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</si>
  <si>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</si>
  <si>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</si>
  <si>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</si>
  <si>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</si>
  <si>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</si>
  <si>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</si>
  <si>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</si>
  <si>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</si>
  <si>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</si>
  <si>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</si>
  <si>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</si>
  <si>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</si>
  <si>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</si>
  <si>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</si>
  <si>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</si>
  <si>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</si>
  <si>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</si>
  <si>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</si>
  <si>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</si>
  <si>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</si>
  <si>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</si>
  <si>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</si>
  <si>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</si>
  <si>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</si>
  <si>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</si>
  <si>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</si>
  <si>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</si>
  <si>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</si>
  <si>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</si>
  <si>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</si>
  <si>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</si>
  <si>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</si>
  <si>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</si>
  <si>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</si>
  <si>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</si>
  <si>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</si>
  <si>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</si>
  <si>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</si>
  <si>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</si>
  <si>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</si>
  <si>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</si>
  <si>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</si>
  <si>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</si>
  <si>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</si>
  <si>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</si>
  <si>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</si>
  <si>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</si>
  <si>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</si>
  <si>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</si>
  <si>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</si>
  <si>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</si>
  <si>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</si>
  <si>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</si>
  <si>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</si>
  <si>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</si>
  <si>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</si>
  <si>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</si>
  <si>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</si>
  <si>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</si>
  <si>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</si>
  <si>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</si>
  <si>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</si>
  <si>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</si>
  <si>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</si>
  <si>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</si>
  <si>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</si>
  <si>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</si>
  <si>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</si>
  <si>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</si>
  <si>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</si>
  <si>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</si>
  <si>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</si>
  <si>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</si>
  <si>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</si>
  <si>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</si>
  <si>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</si>
  <si>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</si>
  <si>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</si>
  <si>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</si>
  <si>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</si>
  <si>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</si>
  <si>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</si>
  <si>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</si>
  <si>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</si>
  <si>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</si>
  <si>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</si>
  <si>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</si>
  <si>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</si>
  <si>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</si>
  <si>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</si>
  <si>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</si>
  <si>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</si>
  <si>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</si>
  <si>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</si>
  <si>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</si>
  <si>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</si>
  <si>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</si>
  <si>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</si>
  <si>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</si>
  <si>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</si>
  <si>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</si>
  <si>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</si>
  <si>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</si>
  <si>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</si>
  <si>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</si>
  <si>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</si>
  <si>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</si>
  <si>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</si>
  <si>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</si>
  <si>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</si>
  <si>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</si>
  <si>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</si>
  <si>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</si>
  <si>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</si>
  <si>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</si>
  <si>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</si>
  <si>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</si>
  <si>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</si>
  <si>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</si>
  <si>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</si>
  <si>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</si>
  <si>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</si>
  <si>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</si>
  <si>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</si>
  <si>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</si>
  <si>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</si>
  <si>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</si>
  <si>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</si>
  <si>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</si>
  <si>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</si>
  <si>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</si>
  <si>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</si>
  <si>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</si>
  <si>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</si>
  <si>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</si>
  <si>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</si>
  <si>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</si>
  <si>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</si>
  <si>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</si>
  <si>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</si>
  <si>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</si>
  <si>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</si>
  <si>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</si>
  <si>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</si>
  <si>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</si>
  <si>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</si>
  <si>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</si>
  <si>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</si>
  <si>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</si>
  <si>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</si>
  <si>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</si>
  <si>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</si>
  <si>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</si>
  <si>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</si>
  <si>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</si>
  <si>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</si>
  <si>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</si>
  <si>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</si>
  <si>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</si>
  <si>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</si>
  <si>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</si>
  <si>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</si>
  <si>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</si>
  <si>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</si>
  <si>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</si>
  <si>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</si>
  <si>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</si>
  <si>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</si>
  <si>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</si>
  <si>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</si>
  <si>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</si>
  <si>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</si>
  <si>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</si>
  <si>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</si>
  <si>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</si>
  <si>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</si>
  <si>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</si>
  <si>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</si>
  <si>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</si>
  <si>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</si>
  <si>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</si>
  <si>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</si>
  <si>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</si>
  <si>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</si>
  <si>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</si>
  <si>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</si>
  <si>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</si>
  <si>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</si>
  <si>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</si>
  <si>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</si>
  <si>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</si>
  <si>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</si>
  <si>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</si>
  <si>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</si>
  <si>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</si>
  <si>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</si>
  <si>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</si>
  <si>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</si>
  <si>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</si>
  <si>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</si>
  <si>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</si>
  <si>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</si>
  <si>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</si>
  <si>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</si>
  <si>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</si>
  <si>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</si>
  <si>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</si>
  <si>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</si>
  <si>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</si>
  <si>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</si>
  <si>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</si>
  <si>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</si>
  <si>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</si>
  <si>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</si>
  <si>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</si>
  <si>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</si>
  <si>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</si>
  <si>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</si>
  <si>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</si>
  <si>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</si>
  <si>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</si>
  <si>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</si>
  <si>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</si>
  <si>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</si>
  <si>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</si>
  <si>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</si>
  <si>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</si>
  <si>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</si>
  <si>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</si>
  <si>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</si>
  <si>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</si>
  <si>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</si>
  <si>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</si>
  <si>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</si>
  <si>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</si>
  <si>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</si>
  <si>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</si>
  <si>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</si>
  <si>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</si>
  <si>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</si>
  <si>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</si>
  <si>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</si>
  <si>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</si>
  <si>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</si>
  <si>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</si>
  <si>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</si>
  <si>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</si>
  <si>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</si>
  <si>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</si>
  <si>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</si>
  <si>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</si>
  <si>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</si>
  <si>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</si>
  <si>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</si>
  <si>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</si>
  <si>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</si>
  <si>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</si>
  <si>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</si>
  <si>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</si>
  <si>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</si>
  <si>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</si>
  <si>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</si>
  <si>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</si>
  <si>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</si>
  <si>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</si>
  <si>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</si>
  <si>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</si>
  <si>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</si>
  <si>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</si>
  <si>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</si>
  <si>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</si>
  <si>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</si>
  <si>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</si>
  <si>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</si>
  <si>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</si>
  <si>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</si>
  <si>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</si>
  <si>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</si>
  <si>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</si>
  <si>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</si>
  <si>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</si>
  <si>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</si>
  <si>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</si>
  <si>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</si>
  <si>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</si>
  <si>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</si>
  <si>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</si>
  <si>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</si>
  <si>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</si>
  <si>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</si>
  <si>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</si>
  <si>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</si>
  <si>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</si>
  <si>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</si>
  <si>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</si>
  <si>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</si>
  <si>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</si>
  <si>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</si>
  <si>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</si>
  <si>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</si>
  <si>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</si>
  <si>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</si>
  <si>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</si>
  <si>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</si>
  <si>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</si>
  <si>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</si>
  <si>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</si>
  <si>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</si>
  <si>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</si>
  <si>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</si>
  <si>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</si>
  <si>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</si>
  <si>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</si>
  <si>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</si>
  <si>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</si>
  <si>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</si>
  <si>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</si>
  <si>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</si>
  <si>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</si>
  <si>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</si>
  <si>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</si>
  <si>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</si>
  <si>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</si>
  <si>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</si>
  <si>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</si>
  <si>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</si>
  <si>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</si>
  <si>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</si>
  <si>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</si>
  <si>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</si>
  <si>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</si>
  <si>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</si>
  <si>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</si>
  <si>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</si>
  <si>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</si>
  <si>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</si>
  <si>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</si>
  <si>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</si>
  <si>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</si>
  <si>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</si>
  <si>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</si>
  <si>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</si>
  <si>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</si>
  <si>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</si>
  <si>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</si>
  <si>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</si>
  <si>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</si>
  <si>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</si>
  <si>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</si>
  <si>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</si>
  <si>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</si>
  <si>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</si>
  <si>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</si>
  <si>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</si>
  <si>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</si>
  <si>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</si>
  <si>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</si>
  <si>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</si>
  <si>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</si>
  <si>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</si>
  <si>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</si>
  <si>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</si>
  <si>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</si>
  <si>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</si>
  <si>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</si>
  <si>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</si>
  <si>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</si>
  <si>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</si>
  <si>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</si>
  <si>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</si>
  <si>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</si>
  <si>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</si>
  <si>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</si>
  <si>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</si>
  <si>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</si>
  <si>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</si>
  <si>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</si>
  <si>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</si>
  <si>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</si>
  <si>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</si>
  <si>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</si>
  <si>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</si>
  <si>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</si>
  <si>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</si>
  <si>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</si>
  <si>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</si>
  <si>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</si>
  <si>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</si>
  <si>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</si>
  <si>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</si>
  <si>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</si>
  <si>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</si>
  <si>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</si>
  <si>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</si>
  <si>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</si>
  <si>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</si>
  <si>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</si>
  <si>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</si>
  <si>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</si>
  <si>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</si>
  <si>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</si>
  <si>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</si>
  <si>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</si>
  <si>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</si>
  <si>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</si>
  <si>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</si>
  <si>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</si>
  <si>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</si>
  <si>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</si>
  <si>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</si>
  <si>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</si>
  <si>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</si>
  <si>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</si>
  <si>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</si>
  <si>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</si>
  <si>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</si>
  <si>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</si>
  <si>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</si>
  <si>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</si>
  <si>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</si>
  <si>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</si>
  <si>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</si>
  <si>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</si>
  <si>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</si>
  <si>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</si>
  <si>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</si>
  <si>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</si>
  <si>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</si>
  <si>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</si>
  <si>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</si>
  <si>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</si>
  <si>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</si>
  <si>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</si>
  <si>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</si>
  <si>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</si>
  <si>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</si>
  <si>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</si>
  <si>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</si>
  <si>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</si>
  <si>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</si>
  <si>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</si>
  <si>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</si>
  <si>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</si>
  <si>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</si>
  <si>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</si>
  <si>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</si>
  <si>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</si>
  <si>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</si>
  <si>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</si>
  <si>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</si>
  <si>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</si>
  <si>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</si>
  <si>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</si>
  <si>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</si>
  <si>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</si>
  <si>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</si>
  <si>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</si>
  <si>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</si>
  <si>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</si>
  <si>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</si>
  <si>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</si>
  <si>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</si>
  <si>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</si>
  <si>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</si>
  <si>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</si>
  <si>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</si>
  <si>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</si>
  <si>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</si>
  <si>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</si>
  <si>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</si>
  <si>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</si>
  <si>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</si>
  <si>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</si>
  <si>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</si>
  <si>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</si>
  <si>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</si>
  <si>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</si>
  <si>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</si>
  <si>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</si>
  <si>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</si>
  <si>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</si>
  <si>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</si>
  <si>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</si>
  <si>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</si>
  <si>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</si>
  <si>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</si>
  <si>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</si>
  <si>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</si>
  <si>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</si>
  <si>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</si>
  <si>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</si>
  <si>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</si>
  <si>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</si>
  <si>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</si>
  <si>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</si>
  <si>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</si>
  <si>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</si>
  <si>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</si>
  <si>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</si>
  <si>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</si>
  <si>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</si>
  <si>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</si>
  <si>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</si>
  <si>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</si>
  <si>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</si>
  <si>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</si>
  <si>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</si>
  <si>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</si>
  <si>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</si>
  <si>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</si>
  <si>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</si>
  <si>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</si>
  <si>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</si>
  <si>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</si>
  <si>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</si>
  <si>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</si>
  <si>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</si>
  <si>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</si>
  <si>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</si>
  <si>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</si>
  <si>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</si>
  <si>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</si>
  <si>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</si>
  <si>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</si>
  <si>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</si>
  <si>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</si>
  <si>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</si>
  <si>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</si>
  <si>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</si>
  <si>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</si>
  <si>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</si>
  <si>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</si>
  <si>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</si>
  <si>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</si>
  <si>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</si>
  <si>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</si>
  <si>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</si>
  <si>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</si>
  <si>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</si>
  <si>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</si>
  <si>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</si>
  <si>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</si>
  <si>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</si>
  <si>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</si>
  <si>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</si>
  <si>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</si>
  <si>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</si>
  <si>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</si>
  <si>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</si>
  <si>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</si>
  <si>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</si>
  <si>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</si>
  <si>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</si>
  <si>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</si>
  <si>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</si>
  <si>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</si>
  <si>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</si>
  <si>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</si>
  <si>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</si>
  <si>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</si>
  <si>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</si>
  <si>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</si>
  <si>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</si>
  <si>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</si>
  <si>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</si>
  <si>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</si>
  <si>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</si>
  <si>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</si>
  <si>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</si>
  <si>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</si>
  <si>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</si>
  <si>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</si>
  <si>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</si>
  <si>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</si>
  <si>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</si>
  <si>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</si>
  <si>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</si>
  <si>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</si>
  <si>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</si>
  <si>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</si>
  <si>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</si>
  <si>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</si>
  <si>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</si>
  <si>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</si>
  <si>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</si>
  <si>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</si>
  <si>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</si>
  <si>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</si>
  <si>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</si>
  <si>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</si>
  <si>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</si>
  <si>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</si>
  <si>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</si>
  <si>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</si>
  <si>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</si>
  <si>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</si>
  <si>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</si>
  <si>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</si>
  <si>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</si>
  <si>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</si>
  <si>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</si>
  <si>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</si>
  <si>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</si>
  <si>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</si>
  <si>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</si>
  <si>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</si>
  <si>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</si>
  <si>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</si>
  <si>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</si>
  <si>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</si>
  <si>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</si>
  <si>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</si>
  <si>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</si>
  <si>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</si>
  <si>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</si>
  <si>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</si>
  <si>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</si>
  <si>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</si>
  <si>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</si>
  <si>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</si>
  <si>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</si>
  <si>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</si>
  <si>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</si>
  <si>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</si>
  <si>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</si>
  <si>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</si>
  <si>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</si>
  <si>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</si>
  <si>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</si>
  <si>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</si>
  <si>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</si>
  <si>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</si>
  <si>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</si>
  <si>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</si>
  <si>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</si>
  <si>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</si>
  <si>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</si>
  <si>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</si>
  <si>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</si>
  <si>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</si>
  <si>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</si>
  <si>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</si>
  <si>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</si>
  <si>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</si>
  <si>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</si>
  <si>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</si>
  <si>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</si>
  <si>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</si>
  <si>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</si>
  <si>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</si>
  <si>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</si>
  <si>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</si>
  <si>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</si>
  <si>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</si>
  <si>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</si>
  <si>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</si>
  <si>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</si>
  <si>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</si>
  <si>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</si>
  <si>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</si>
  <si>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</si>
  <si>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</si>
  <si>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</si>
  <si>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</si>
  <si>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</si>
  <si>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</si>
  <si>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</si>
  <si>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</si>
  <si>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</si>
  <si>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</si>
  <si>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</si>
  <si>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</si>
  <si>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</si>
  <si>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</si>
  <si>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</si>
  <si>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</si>
  <si>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</si>
  <si>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</si>
  <si>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</si>
  <si>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</si>
  <si>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</si>
  <si>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</si>
  <si>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</si>
  <si>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</si>
  <si>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</si>
  <si>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</si>
  <si>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</si>
  <si>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</si>
  <si>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</si>
  <si>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</si>
  <si>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</si>
  <si>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</si>
  <si>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</si>
  <si>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</si>
  <si>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</si>
  <si>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</si>
  <si>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</si>
  <si>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</si>
  <si>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</si>
  <si>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</si>
  <si>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</si>
  <si>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</si>
  <si>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</si>
  <si>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</si>
  <si>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</si>
  <si>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</si>
  <si>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</si>
  <si>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</si>
  <si>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</si>
  <si>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</si>
  <si>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</si>
  <si>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</si>
  <si>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</si>
  <si>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</si>
  <si>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</si>
  <si>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</si>
  <si>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</si>
  <si>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</si>
  <si>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</si>
  <si>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</si>
  <si>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</si>
  <si>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</si>
  <si>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</si>
  <si>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</si>
  <si>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</si>
  <si>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</si>
  <si>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</si>
  <si>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</si>
  <si>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</si>
  <si>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</si>
  <si>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</si>
  <si>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</si>
  <si>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</si>
  <si>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</si>
  <si>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</si>
  <si>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</si>
  <si>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</si>
  <si>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</si>
  <si>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</si>
  <si>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</si>
  <si>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</si>
  <si>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</si>
  <si>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</si>
  <si>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</si>
  <si>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</si>
  <si>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</si>
  <si>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</si>
  <si>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</si>
  <si>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</si>
  <si>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</si>
  <si>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</si>
  <si>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</si>
  <si>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</si>
  <si>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</si>
  <si>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</si>
  <si>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</si>
  <si>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</si>
  <si>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</si>
  <si>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</si>
  <si>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</si>
  <si>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</si>
  <si>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</si>
  <si>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</si>
  <si>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</si>
  <si>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</si>
  <si>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</si>
  <si>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</si>
  <si>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</si>
  <si>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</si>
  <si>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</si>
  <si>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</si>
  <si>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</si>
  <si>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</si>
  <si>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</si>
  <si>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</si>
  <si>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</si>
  <si>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</si>
  <si>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</si>
  <si>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</si>
  <si>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</si>
  <si>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</si>
  <si>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</si>
  <si>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</si>
  <si>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</si>
  <si>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</si>
  <si>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</si>
  <si>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</si>
  <si>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</si>
  <si>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</si>
  <si>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</si>
  <si>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</si>
  <si>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</si>
  <si>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</si>
  <si>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</si>
  <si>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</si>
  <si>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</si>
  <si>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</si>
  <si>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</si>
  <si>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</si>
  <si>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</si>
  <si>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</si>
  <si>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</si>
  <si>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</si>
  <si>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</si>
  <si>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</si>
  <si>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</si>
  <si>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</si>
  <si>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</si>
  <si>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</si>
  <si>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</si>
  <si>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</si>
  <si>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</si>
  <si>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</si>
  <si>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</si>
  <si>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</si>
  <si>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</si>
  <si>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</si>
  <si>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</si>
  <si>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</si>
  <si>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</si>
  <si>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</si>
  <si>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</si>
  <si>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</si>
  <si>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</si>
  <si>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</si>
  <si>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</si>
  <si>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</si>
  <si>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</si>
  <si>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</si>
  <si>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</si>
  <si>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</si>
  <si>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</si>
  <si>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</si>
  <si>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</si>
  <si>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</si>
  <si>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</si>
  <si>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</si>
  <si>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</si>
  <si>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</si>
  <si>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</si>
  <si>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</si>
  <si>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</si>
  <si>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</si>
  <si>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</si>
  <si>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</si>
  <si>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</si>
  <si>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</si>
  <si>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</si>
  <si>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</si>
  <si>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</si>
  <si>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</si>
  <si>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</si>
  <si>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</si>
  <si>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</si>
  <si>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</si>
  <si>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</si>
  <si>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</si>
  <si>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</si>
  <si>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</si>
  <si>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</si>
  <si>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</si>
  <si>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</si>
  <si>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</si>
  <si>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</si>
  <si>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</si>
  <si>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</si>
  <si>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</si>
  <si>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</si>
  <si>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</si>
  <si>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</si>
  <si>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</si>
  <si>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</si>
  <si>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</si>
  <si>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</si>
  <si>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</si>
  <si>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</si>
  <si>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</si>
  <si>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</si>
  <si>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</si>
  <si>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</si>
  <si>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</si>
  <si>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</si>
  <si>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</si>
  <si>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</si>
  <si>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</si>
  <si>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</si>
  <si>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</si>
  <si>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</si>
  <si>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</si>
  <si>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</si>
  <si>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</si>
  <si>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</si>
  <si>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</si>
  <si>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</si>
  <si>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</si>
  <si>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</si>
  <si>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</si>
  <si>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</si>
  <si>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</si>
  <si>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</si>
  <si>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</si>
  <si>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</si>
  <si>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</si>
  <si>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</si>
  <si>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</si>
  <si>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</si>
  <si>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</si>
  <si>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</si>
  <si>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</si>
  <si>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</si>
  <si>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</si>
  <si>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</si>
  <si>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</si>
  <si>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</si>
  <si>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</si>
  <si>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</si>
  <si>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</si>
  <si>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</si>
  <si>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</si>
  <si>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</si>
  <si>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</si>
  <si>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</si>
  <si>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</si>
  <si>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</si>
  <si>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</si>
  <si>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</si>
  <si>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</si>
  <si>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</si>
  <si>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</si>
  <si>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</si>
  <si>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</si>
  <si>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</si>
  <si>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</si>
  <si>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</si>
  <si>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</si>
  <si>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</si>
  <si>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</si>
  <si>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</si>
  <si>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</si>
  <si>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</si>
  <si>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</si>
  <si>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</si>
  <si>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</si>
  <si>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</si>
  <si>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</si>
  <si>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</si>
  <si>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</si>
  <si>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</si>
  <si>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</si>
  <si>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</si>
  <si>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</si>
  <si>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</si>
  <si>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</si>
  <si>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</si>
  <si>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</si>
  <si>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</si>
  <si>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</si>
  <si>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</si>
  <si>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</si>
  <si>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</si>
  <si>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</si>
  <si>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</si>
  <si>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</si>
  <si>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</si>
  <si>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</si>
  <si>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</si>
  <si>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</si>
  <si>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</si>
  <si>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</si>
  <si>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</si>
  <si>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</si>
  <si>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</si>
  <si>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</si>
  <si>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</si>
  <si>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</si>
  <si>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</si>
  <si>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</si>
  <si>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</si>
  <si>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</si>
  <si>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</si>
  <si>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</si>
  <si>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</si>
  <si>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</si>
  <si>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</si>
  <si>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</si>
  <si>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</si>
  <si>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</si>
  <si>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</si>
  <si>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</si>
  <si>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</si>
  <si>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</si>
  <si>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</si>
  <si>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</si>
  <si>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</si>
  <si>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</si>
  <si>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</si>
  <si>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</si>
  <si>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</si>
  <si>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</si>
  <si>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</si>
  <si>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</si>
  <si>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</si>
  <si>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</si>
  <si>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</si>
  <si>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</si>
  <si>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</si>
  <si>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</si>
  <si>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</si>
  <si>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</si>
  <si>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</si>
  <si>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</si>
  <si>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</si>
  <si>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</si>
  <si>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</si>
  <si>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</si>
  <si>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</si>
  <si>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</si>
  <si>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</si>
  <si>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</si>
  <si>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</si>
  <si>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</si>
  <si>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</si>
  <si>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</si>
  <si>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</si>
  <si>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</si>
  <si>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</si>
  <si>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</si>
  <si>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</si>
  <si>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</si>
  <si>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</si>
  <si>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</si>
  <si>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</si>
  <si>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</si>
  <si>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</si>
  <si>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</si>
  <si>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</si>
  <si>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</si>
  <si>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</si>
  <si>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</si>
  <si>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</si>
  <si>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</si>
  <si>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</si>
  <si>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</si>
  <si>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</si>
  <si>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</si>
  <si>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</si>
  <si>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</si>
  <si>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</si>
  <si>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</si>
  <si>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</si>
  <si>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</si>
  <si>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</si>
  <si>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</si>
  <si>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</si>
  <si>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</si>
  <si>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</si>
  <si>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</si>
  <si>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</si>
  <si>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</si>
  <si>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</si>
  <si>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</si>
  <si>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</si>
  <si>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</si>
  <si>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</si>
  <si>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</si>
  <si>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</si>
  <si>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</si>
  <si>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</si>
  <si>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</si>
  <si>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</si>
  <si>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</si>
  <si>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</si>
  <si>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</si>
  <si>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</si>
  <si>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</si>
  <si>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</si>
  <si>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</si>
  <si>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</si>
  <si>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</si>
  <si>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</si>
  <si>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</si>
  <si>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</si>
  <si>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</si>
  <si>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</si>
  <si>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</si>
  <si>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</si>
  <si>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</si>
  <si>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</si>
  <si>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</si>
  <si>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</si>
  <si>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</si>
  <si>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</si>
  <si>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</si>
  <si>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</si>
  <si>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</si>
  <si>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</si>
  <si>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</si>
  <si>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</si>
  <si>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</si>
  <si>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</si>
  <si>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</si>
  <si>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</si>
  <si>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</si>
  <si>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</si>
  <si>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</si>
  <si>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</si>
  <si>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</si>
  <si>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</si>
  <si>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</si>
  <si>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</si>
  <si>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</si>
  <si>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</si>
  <si>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</si>
  <si>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</si>
  <si>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</si>
  <si>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</si>
  <si>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</si>
  <si>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</si>
  <si>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</si>
  <si>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</si>
  <si>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</si>
  <si>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</si>
  <si>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</si>
  <si>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</si>
  <si>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</si>
  <si>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</si>
  <si>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</si>
  <si>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</si>
  <si>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</si>
  <si>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</si>
  <si>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</si>
  <si>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</si>
  <si>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</si>
  <si>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</si>
  <si>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</si>
  <si>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</si>
  <si>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</si>
  <si>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</si>
  <si>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</si>
  <si>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</si>
  <si>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</si>
  <si>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</si>
  <si>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</si>
  <si>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</si>
  <si>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</si>
  <si>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</si>
  <si>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</si>
  <si>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</si>
  <si>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</si>
  <si>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</si>
  <si>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</si>
  <si>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</si>
  <si>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</si>
  <si>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</si>
  <si>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</si>
  <si>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</si>
  <si>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</si>
  <si>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</si>
  <si>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</si>
  <si>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</si>
  <si>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</si>
  <si>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</si>
  <si>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</si>
  <si>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</si>
  <si>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</si>
  <si>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</si>
  <si>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</si>
  <si>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</si>
  <si>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</si>
  <si>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</si>
  <si>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</si>
  <si>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</si>
  <si>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</si>
  <si>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</si>
  <si>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</si>
  <si>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</si>
  <si>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</si>
  <si>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</si>
  <si>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</si>
  <si>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</si>
  <si>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</si>
  <si>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</si>
  <si>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</si>
  <si>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</si>
  <si>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</si>
  <si>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</si>
  <si>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</si>
  <si>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</si>
  <si>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</si>
  <si>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</si>
  <si>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</si>
  <si>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</si>
  <si>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</si>
  <si>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</si>
  <si>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</si>
  <si>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</si>
  <si>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</si>
  <si>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</si>
  <si>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</si>
  <si>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</si>
  <si>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</si>
  <si>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</si>
  <si>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</si>
  <si>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</si>
  <si>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</si>
  <si>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</si>
  <si>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</si>
  <si>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</si>
  <si>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</si>
  <si>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</si>
  <si>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</si>
  <si>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</si>
  <si>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</si>
  <si>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</si>
  <si>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</si>
  <si>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</si>
  <si>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</si>
  <si>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</si>
  <si>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</si>
  <si>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</si>
  <si>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</si>
  <si>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</si>
  <si>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</si>
  <si>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</si>
  <si>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</si>
  <si>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</si>
  <si>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</si>
  <si>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</si>
  <si>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</si>
  <si>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</si>
  <si>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</si>
  <si>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</si>
  <si>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</si>
  <si>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</si>
  <si>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</si>
  <si>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</si>
  <si>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</si>
  <si>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</si>
  <si>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</si>
  <si>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</si>
  <si>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</si>
  <si>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</si>
  <si>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</si>
  <si>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</si>
  <si>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</si>
  <si>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</si>
  <si>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</si>
  <si>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</si>
  <si>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</si>
  <si>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</si>
  <si>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</si>
  <si>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</si>
  <si>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</si>
  <si>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</si>
  <si>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</si>
  <si>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</si>
  <si>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</si>
  <si>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</si>
  <si>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</si>
  <si>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</si>
  <si>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</si>
  <si>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</si>
  <si>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</si>
  <si>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</si>
  <si>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</si>
  <si>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</si>
  <si>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</si>
  <si>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</si>
  <si>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</si>
  <si>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</si>
  <si>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</si>
  <si>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</si>
  <si>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</si>
  <si>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</si>
  <si>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</si>
  <si>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</si>
  <si>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</si>
  <si>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</si>
  <si>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</si>
  <si>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</si>
  <si>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</si>
  <si>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</si>
  <si>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</si>
  <si>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</si>
  <si>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</si>
  <si>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</si>
  <si>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</si>
  <si>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</si>
  <si>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</si>
  <si>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</si>
  <si>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</si>
  <si>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</si>
  <si>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</si>
  <si>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</si>
  <si>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</si>
  <si>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</si>
  <si>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</si>
  <si>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</si>
  <si>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</si>
  <si>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</si>
  <si>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</si>
  <si>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</si>
  <si>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</si>
  <si>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</si>
  <si>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</si>
  <si>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</si>
  <si>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</si>
  <si>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</si>
  <si>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</si>
  <si>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</si>
  <si>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</si>
  <si>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</si>
  <si>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</si>
  <si>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</si>
  <si>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</si>
  <si>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</si>
  <si>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</si>
  <si>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</si>
  <si>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</si>
  <si>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</si>
  <si>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</si>
  <si>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</si>
  <si>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</si>
  <si>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</si>
  <si>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</si>
  <si>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</si>
  <si>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</si>
  <si>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</si>
  <si>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</si>
  <si>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</si>
  <si>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</si>
  <si>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</si>
  <si>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</si>
  <si>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</si>
  <si>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</si>
  <si>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</si>
  <si>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</si>
  <si>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</si>
  <si>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</si>
  <si>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</si>
  <si>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</si>
  <si>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</si>
  <si>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</si>
  <si>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</si>
  <si>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</si>
  <si>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</si>
  <si>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</si>
  <si>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</si>
  <si>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</si>
  <si>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</si>
  <si>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</si>
  <si>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</si>
  <si>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</si>
  <si>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</si>
  <si>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</si>
  <si>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</si>
  <si>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</si>
  <si>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</si>
  <si>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</si>
  <si>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</si>
  <si>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</si>
  <si>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</si>
  <si>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</si>
  <si>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</si>
  <si>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</si>
  <si>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</si>
  <si>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</si>
  <si>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</si>
  <si>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</si>
  <si>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</si>
  <si>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</si>
  <si>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</si>
  <si>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</si>
  <si>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</si>
  <si>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</si>
  <si>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</si>
  <si>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</si>
  <si>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</si>
  <si>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</si>
  <si>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</si>
  <si>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</si>
  <si>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</si>
  <si>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</si>
  <si>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</si>
  <si>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</si>
  <si>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</si>
  <si>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</si>
  <si>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</si>
  <si>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</si>
  <si>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</si>
  <si>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</si>
  <si>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</si>
  <si>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</si>
  <si>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</si>
  <si>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</si>
  <si>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</si>
  <si>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</si>
  <si>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</si>
  <si>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</si>
  <si>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</si>
  <si>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</si>
  <si>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</si>
  <si>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</si>
  <si>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</si>
  <si>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</si>
  <si>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</si>
  <si>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</si>
  <si>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</si>
  <si>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</si>
  <si>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</si>
  <si>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</si>
  <si>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</si>
  <si>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</si>
  <si>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</si>
  <si>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</si>
  <si>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</si>
  <si>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</si>
  <si>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</si>
  <si>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</si>
  <si>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</si>
  <si>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</si>
  <si>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</si>
  <si>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</si>
  <si>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</si>
  <si>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</si>
  <si>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</si>
  <si>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</si>
  <si>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</si>
  <si>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</si>
  <si>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</si>
  <si>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</si>
  <si>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</si>
  <si>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</si>
  <si>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</si>
  <si>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</si>
  <si>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</si>
  <si>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</si>
  <si>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</si>
  <si>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</si>
  <si>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</si>
  <si>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</si>
  <si>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</si>
  <si>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</si>
  <si>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</si>
  <si>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</si>
  <si>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</si>
  <si>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</si>
  <si>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</si>
  <si>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</si>
  <si>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</si>
  <si>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</si>
  <si>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</si>
  <si>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</si>
  <si>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</si>
  <si>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</si>
  <si>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</si>
  <si>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</si>
  <si>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</si>
  <si>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</si>
  <si>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</si>
  <si>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</si>
  <si>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</si>
  <si>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</si>
  <si>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</si>
  <si>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</si>
  <si>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</si>
  <si>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</si>
  <si>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</si>
  <si>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</si>
  <si>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</si>
  <si>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</si>
  <si>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</si>
  <si>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</si>
  <si>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</si>
  <si>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</si>
  <si>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</si>
  <si>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</si>
  <si>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</si>
  <si>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</si>
  <si>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</si>
  <si>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</si>
  <si>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</si>
  <si>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</si>
  <si>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</si>
  <si>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</si>
  <si>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</si>
  <si>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</si>
  <si>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</si>
  <si>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</si>
  <si>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</si>
  <si>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</si>
  <si>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</si>
  <si>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</si>
  <si>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</si>
  <si>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</si>
  <si>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</si>
  <si>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</si>
  <si>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</si>
  <si>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</si>
  <si>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</si>
  <si>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</si>
  <si>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</si>
  <si>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</si>
  <si>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</si>
  <si>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</si>
  <si>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</si>
  <si>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</si>
  <si>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</si>
  <si>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</si>
  <si>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</si>
  <si>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</si>
  <si>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</si>
  <si>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</si>
  <si>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</si>
  <si>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</si>
  <si>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</si>
  <si>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</si>
  <si>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</si>
  <si>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</si>
  <si>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</si>
  <si>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</si>
  <si>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</si>
  <si>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</si>
  <si>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</si>
  <si>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</si>
  <si>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</si>
  <si>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</si>
  <si>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</si>
  <si>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</si>
  <si>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</si>
  <si>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</si>
  <si>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</si>
  <si>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</si>
  <si>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</si>
  <si>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</si>
  <si>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</si>
  <si>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</si>
  <si>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</si>
  <si>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</si>
  <si>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</si>
  <si>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</si>
  <si>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</si>
  <si>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</si>
  <si>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</si>
  <si>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</si>
  <si>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</si>
  <si>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</si>
  <si>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</si>
  <si>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</si>
  <si>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</si>
  <si>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</si>
  <si>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</si>
  <si>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</si>
  <si>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</si>
  <si>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</si>
  <si>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</si>
  <si>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</si>
  <si>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</si>
  <si>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</si>
  <si>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</si>
  <si>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</si>
  <si>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</si>
  <si>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</si>
  <si>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</si>
  <si>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</si>
  <si>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</si>
  <si>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</si>
  <si>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</si>
  <si>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</si>
  <si>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</si>
  <si>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</si>
  <si>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</si>
  <si>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</si>
  <si>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</si>
  <si>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</si>
  <si>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</si>
  <si>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</si>
  <si>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</si>
  <si>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</si>
  <si>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</si>
  <si>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</si>
  <si>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</si>
  <si>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</si>
  <si>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</si>
  <si>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</si>
  <si>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</si>
  <si>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</si>
  <si>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</si>
  <si>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</si>
  <si>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</si>
  <si>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</si>
  <si>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</si>
  <si>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</si>
  <si>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</si>
  <si>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</si>
  <si>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</si>
  <si>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</si>
  <si>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</si>
  <si>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</si>
  <si>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</si>
  <si>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</si>
  <si>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</si>
  <si>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</si>
  <si>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</si>
  <si>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</si>
  <si>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</si>
  <si>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</si>
  <si>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</si>
  <si>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</si>
  <si>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</si>
  <si>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</si>
  <si>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</si>
  <si>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</si>
  <si>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</si>
  <si>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</si>
  <si>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</si>
  <si>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</si>
  <si>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</si>
  <si>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</si>
  <si>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</si>
  <si>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</si>
  <si>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</si>
  <si>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</si>
  <si>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</si>
  <si>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</si>
  <si>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</si>
  <si>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</si>
  <si>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</si>
  <si>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</si>
  <si>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</si>
  <si>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</si>
  <si>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</si>
  <si>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</si>
  <si>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</si>
  <si>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</si>
  <si>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</si>
  <si>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</si>
  <si>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</si>
  <si>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</si>
  <si>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</si>
  <si>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</si>
  <si>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</si>
  <si>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</si>
  <si>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</si>
  <si>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</si>
  <si>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</si>
  <si>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</si>
  <si>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</si>
  <si>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</si>
  <si>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</si>
  <si>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</si>
  <si>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</si>
  <si>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</si>
  <si>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</si>
  <si>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</si>
  <si>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</si>
  <si>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</si>
  <si>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</si>
  <si>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</si>
  <si>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</si>
  <si>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</si>
  <si>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</si>
  <si>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</si>
  <si>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</si>
  <si>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</si>
  <si>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</si>
  <si>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</si>
  <si>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</si>
  <si>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</si>
  <si>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</si>
  <si>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</si>
  <si>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</si>
  <si>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</si>
  <si>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</si>
  <si>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</si>
  <si>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</si>
  <si>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</si>
  <si>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</si>
  <si>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</si>
  <si>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</si>
  <si>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</si>
  <si>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</si>
  <si>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</si>
  <si>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</si>
  <si>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</si>
  <si>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</si>
  <si>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</si>
  <si>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</si>
  <si>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</si>
  <si>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</si>
  <si>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</si>
  <si>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</si>
  <si>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</si>
  <si>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</si>
  <si>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</si>
  <si>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</si>
  <si>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</si>
  <si>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</si>
  <si>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</si>
  <si>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</si>
  <si>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</si>
  <si>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</si>
  <si>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</si>
  <si>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</si>
  <si>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</si>
  <si>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</si>
  <si>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</si>
  <si>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</si>
  <si>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</si>
  <si>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</si>
  <si>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</si>
  <si>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</si>
  <si>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</si>
  <si>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</si>
  <si>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</si>
  <si>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</si>
  <si>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</si>
  <si>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</si>
  <si>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</si>
  <si>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</si>
  <si>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</si>
  <si>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</si>
  <si>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</si>
  <si>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</si>
  <si>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</si>
  <si>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</si>
  <si>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</si>
  <si>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</si>
  <si>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</si>
  <si>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</si>
  <si>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</si>
  <si>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</si>
  <si>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</si>
  <si>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</si>
  <si>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</si>
  <si>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</si>
  <si>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</si>
  <si>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</si>
  <si>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</si>
  <si>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</si>
  <si>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</si>
  <si>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</si>
  <si>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</si>
  <si>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</si>
  <si>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</si>
  <si>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</si>
  <si>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</si>
  <si>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</si>
  <si>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</si>
  <si>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</si>
  <si>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</si>
  <si>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</si>
  <si>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</si>
  <si>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</si>
  <si>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</si>
  <si>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</si>
  <si>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</si>
  <si>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</si>
  <si>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</si>
  <si>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</si>
  <si>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</si>
  <si>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</si>
  <si>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</si>
  <si>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</si>
  <si>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</si>
  <si>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</si>
  <si>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</si>
  <si>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</si>
  <si>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</si>
  <si>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</si>
  <si>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</si>
  <si>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</si>
  <si>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</si>
  <si>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</si>
  <si>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</si>
  <si>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</si>
  <si>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</si>
  <si>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</si>
  <si>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</si>
  <si>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</si>
  <si>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</si>
  <si>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</si>
  <si>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</si>
  <si>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</si>
  <si>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</si>
  <si>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</si>
  <si>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</si>
  <si>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</si>
  <si>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</si>
  <si>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</si>
  <si>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</si>
  <si>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</si>
  <si>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</si>
  <si>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</si>
  <si>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</si>
  <si>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</si>
  <si>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</si>
  <si>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</si>
  <si>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</si>
  <si>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</si>
  <si>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</si>
  <si>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</si>
  <si>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</si>
  <si>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</si>
  <si>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</si>
  <si>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</si>
  <si>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</si>
  <si>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</si>
  <si>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</si>
  <si>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</si>
  <si>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</si>
  <si>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</si>
  <si>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</si>
  <si>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</si>
  <si>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</si>
  <si>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</si>
  <si>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</si>
  <si>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</si>
  <si>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</si>
  <si>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</si>
  <si>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</si>
  <si>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</si>
  <si>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</si>
  <si>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</si>
  <si>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</si>
  <si>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</si>
  <si>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</si>
  <si>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</si>
  <si>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</si>
  <si>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</si>
  <si>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</si>
  <si>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</si>
  <si>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</si>
  <si>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</si>
  <si>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</si>
  <si>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</si>
  <si>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</si>
  <si>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</si>
  <si>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</si>
  <si>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</si>
  <si>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</si>
  <si>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</si>
  <si>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</si>
  <si>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</si>
  <si>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</si>
  <si>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</si>
  <si>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</si>
  <si>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</si>
  <si>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</si>
  <si>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</si>
  <si>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</si>
  <si>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</si>
  <si>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</si>
  <si>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</si>
  <si>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</si>
  <si>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</si>
  <si>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</si>
  <si>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</si>
  <si>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</si>
  <si>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</si>
  <si>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</si>
  <si>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</si>
  <si>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</si>
  <si>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</si>
  <si>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</si>
  <si>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</si>
  <si>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</si>
  <si>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</si>
  <si>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</si>
  <si>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</si>
  <si>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</si>
  <si>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</si>
  <si>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</si>
  <si>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</si>
  <si>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</si>
  <si>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</si>
  <si>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</si>
  <si>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</si>
  <si>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</si>
  <si>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</si>
  <si>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</si>
  <si>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</si>
  <si>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</si>
  <si>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</si>
  <si>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</si>
  <si>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</si>
  <si>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</si>
  <si>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</si>
  <si>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</si>
  <si>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</si>
  <si>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</si>
  <si>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</si>
  <si>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</si>
  <si>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</si>
  <si>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</si>
  <si>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</si>
  <si>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</si>
  <si>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</si>
  <si>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</si>
  <si>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</si>
  <si>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</si>
  <si>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</si>
  <si>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</si>
  <si>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</si>
  <si>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</si>
  <si>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</si>
  <si>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</si>
  <si>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</si>
  <si>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</si>
  <si>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</si>
  <si>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</si>
  <si>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</si>
  <si>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</si>
  <si>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</si>
  <si>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</si>
  <si>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</si>
  <si>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</si>
  <si>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</si>
  <si>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</si>
  <si>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</si>
  <si>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</si>
  <si>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</si>
  <si>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</si>
  <si>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</si>
  <si>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</si>
  <si>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</si>
  <si>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</si>
  <si>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</si>
  <si>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</si>
  <si>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</si>
  <si>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</si>
  <si>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</si>
  <si>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</si>
  <si>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</si>
  <si>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</si>
  <si>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</si>
  <si>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</si>
  <si>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</si>
  <si>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</si>
  <si>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</si>
  <si>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</si>
  <si>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</si>
  <si>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</si>
  <si>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</si>
  <si>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</si>
  <si>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</si>
  <si>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</si>
  <si>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</si>
  <si>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</si>
  <si>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</si>
  <si>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</si>
  <si>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</si>
  <si>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</si>
  <si>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</si>
  <si>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</si>
  <si>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</si>
  <si>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</si>
  <si>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</si>
  <si>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</si>
  <si>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</si>
  <si>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</si>
  <si>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</si>
  <si>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</si>
  <si>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</si>
  <si>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</si>
  <si>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</si>
  <si>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</si>
  <si>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</si>
  <si>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</si>
  <si>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</si>
  <si>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</si>
  <si>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</si>
  <si>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</si>
  <si>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</si>
  <si>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</si>
  <si>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</si>
  <si>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</si>
  <si>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</si>
  <si>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</si>
  <si>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</si>
  <si>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</si>
  <si>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</si>
  <si>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</si>
  <si>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</si>
  <si>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</si>
  <si>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</si>
  <si>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</si>
  <si>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</si>
  <si>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</si>
  <si>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</si>
  <si>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</si>
  <si>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</si>
  <si>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</si>
  <si>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</si>
  <si>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</si>
  <si>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</si>
  <si>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</si>
  <si>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</si>
  <si>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</si>
  <si>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</si>
  <si>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</si>
  <si>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</si>
  <si>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</si>
  <si>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</si>
  <si>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</si>
  <si>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</si>
  <si>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</si>
  <si>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</si>
  <si>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</si>
  <si>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</si>
  <si>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</si>
  <si>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</si>
  <si>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</si>
  <si>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</si>
  <si>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</si>
  <si>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</si>
  <si>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</si>
  <si>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</si>
  <si>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</si>
  <si>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</si>
  <si>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</si>
  <si>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</si>
  <si>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</si>
  <si>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</si>
  <si>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</si>
  <si>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</si>
  <si>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</si>
  <si>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</si>
  <si>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</si>
  <si>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</si>
  <si>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</si>
  <si>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</si>
  <si>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</si>
  <si>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</si>
  <si>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</si>
  <si>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</si>
  <si>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</si>
  <si>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</si>
  <si>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</si>
  <si>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</si>
  <si>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</si>
  <si>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</si>
  <si>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</si>
  <si>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</si>
  <si>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</si>
  <si>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</si>
  <si>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</si>
  <si>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</si>
  <si>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</si>
  <si>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</si>
  <si>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</si>
  <si>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</si>
  <si>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</si>
  <si>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</si>
  <si>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</si>
  <si>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</si>
  <si>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</si>
  <si>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</si>
  <si>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</si>
  <si>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</si>
  <si>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</si>
  <si>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</si>
  <si>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</si>
  <si>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</si>
  <si>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</si>
  <si>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</si>
  <si>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</si>
  <si>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</si>
  <si>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</si>
  <si>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</si>
  <si>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</si>
  <si>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</si>
  <si>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</si>
  <si>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</si>
  <si>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</si>
  <si>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</si>
  <si>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</si>
  <si>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</si>
  <si>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</si>
  <si>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</si>
  <si>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</si>
  <si>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</si>
  <si>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</si>
  <si>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</si>
  <si>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</si>
  <si>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</si>
  <si>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</si>
  <si>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</si>
  <si>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</si>
  <si>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</si>
  <si>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</si>
  <si>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</si>
  <si>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</si>
  <si>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</si>
  <si>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</si>
  <si>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</si>
  <si>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</si>
  <si>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</si>
  <si>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</si>
  <si>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</si>
  <si>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</si>
  <si>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</si>
  <si>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</si>
  <si>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</si>
  <si>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</si>
  <si>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</si>
  <si>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</si>
  <si>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</si>
  <si>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</si>
  <si>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</si>
  <si>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</si>
  <si>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</si>
  <si>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</si>
  <si>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</si>
  <si>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</si>
  <si>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</si>
  <si>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</si>
  <si>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</si>
  <si>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</si>
  <si>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</si>
  <si>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</si>
  <si>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</si>
  <si>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</si>
  <si>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</si>
  <si>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</si>
  <si>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</si>
  <si>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</si>
  <si>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</si>
  <si>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</si>
  <si>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</si>
  <si>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</si>
  <si>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</si>
  <si>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</si>
  <si>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</si>
  <si>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</si>
  <si>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</si>
  <si>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</si>
  <si>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</si>
  <si>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</si>
  <si>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</si>
  <si>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</si>
  <si>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</si>
  <si>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</si>
  <si>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</si>
  <si>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</si>
  <si>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</si>
  <si>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</si>
  <si>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</si>
  <si>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</si>
  <si>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</si>
  <si>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</si>
  <si>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</si>
  <si>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</si>
  <si>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</si>
  <si>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</si>
  <si>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</si>
  <si>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</si>
  <si>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</si>
  <si>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</si>
  <si>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</si>
  <si>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</si>
  <si>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</si>
  <si>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</si>
  <si>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</si>
  <si>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</si>
  <si>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</si>
  <si>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</si>
  <si>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</si>
  <si>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</si>
  <si>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</si>
  <si>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</si>
  <si>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</si>
  <si>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</si>
  <si>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</si>
  <si>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</si>
  <si>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</si>
  <si>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</si>
  <si>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</si>
  <si>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</si>
  <si>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</si>
  <si>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</si>
  <si>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</si>
  <si>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</si>
  <si>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</si>
  <si>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</si>
  <si>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</si>
  <si>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</si>
  <si>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</si>
  <si>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</si>
  <si>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</si>
  <si>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</si>
  <si>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</si>
  <si>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</si>
  <si>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</si>
  <si>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</si>
  <si>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</si>
  <si>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</si>
  <si>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</si>
  <si>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</si>
  <si>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</si>
  <si>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</si>
  <si>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</si>
  <si>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</si>
  <si>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</si>
  <si>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</si>
  <si>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</si>
  <si>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</si>
  <si>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</si>
  <si>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</si>
  <si>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</si>
  <si>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</si>
  <si>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</si>
  <si>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</si>
  <si>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</si>
  <si>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</si>
  <si>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</si>
  <si>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</si>
  <si>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</si>
  <si>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</si>
  <si>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</si>
  <si>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</si>
  <si>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</si>
  <si>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</si>
  <si>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</si>
  <si>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</si>
  <si>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</si>
  <si>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</si>
  <si>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</si>
  <si>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</si>
  <si>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</si>
  <si>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</si>
  <si>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</si>
  <si>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</si>
  <si>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</si>
  <si>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</si>
  <si>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</si>
  <si>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</si>
  <si>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</si>
  <si>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</si>
  <si>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</si>
  <si>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</si>
  <si>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</si>
  <si>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</si>
  <si>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</si>
  <si>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</si>
  <si>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</si>
  <si>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</si>
  <si>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</si>
  <si>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</si>
  <si>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</si>
  <si>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</si>
  <si>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</si>
  <si>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</si>
  <si>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</si>
  <si>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</si>
  <si>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</si>
  <si>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</si>
  <si>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</si>
  <si>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</si>
  <si>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</si>
  <si>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</si>
  <si>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</si>
  <si>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</si>
  <si>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</si>
  <si>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</si>
  <si>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</si>
  <si>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</si>
  <si>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</si>
  <si>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</si>
  <si>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</si>
  <si>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</si>
  <si>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</si>
  <si>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</si>
  <si>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</si>
  <si>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</si>
  <si>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</si>
  <si>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</si>
  <si>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</si>
  <si>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</si>
  <si>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</si>
  <si>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</si>
  <si>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</si>
  <si>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</si>
  <si>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</si>
  <si>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</si>
  <si>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</si>
  <si>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</si>
  <si>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</si>
  <si>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</si>
  <si>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</si>
  <si>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</si>
  <si>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</si>
  <si>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</si>
  <si>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</si>
  <si>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</si>
  <si>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</si>
  <si>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</si>
  <si>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</si>
  <si>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</si>
  <si>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</si>
  <si>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</si>
  <si>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</si>
  <si>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</si>
  <si>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</si>
  <si>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</si>
  <si>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</si>
  <si>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</si>
  <si>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</si>
  <si>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</si>
  <si>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</si>
  <si>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</si>
  <si>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</si>
  <si>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</si>
  <si>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</si>
  <si>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</si>
  <si>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</si>
  <si>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</si>
  <si>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</si>
  <si>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</si>
  <si>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</si>
  <si>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</si>
  <si>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</si>
  <si>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</si>
  <si>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</si>
  <si>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</si>
  <si>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</si>
  <si>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</si>
  <si>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</si>
  <si>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</si>
  <si>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</si>
  <si>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</si>
  <si>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</si>
  <si>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</si>
  <si>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</si>
  <si>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</si>
  <si>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</si>
  <si>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</si>
  <si>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</si>
  <si>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</si>
  <si>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</si>
  <si>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</si>
  <si>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</si>
  <si>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</si>
  <si>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</si>
  <si>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</si>
  <si>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</si>
  <si>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</si>
  <si>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</si>
  <si>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</si>
  <si>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</si>
  <si>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</si>
  <si>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</si>
  <si>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</si>
  <si>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</si>
  <si>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</si>
  <si>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</si>
  <si>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</si>
  <si>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</si>
  <si>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</si>
  <si>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</si>
  <si>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</si>
  <si>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</si>
  <si>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</si>
  <si>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</si>
  <si>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</si>
  <si>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</si>
  <si>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</si>
  <si>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</si>
  <si>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</si>
  <si>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</si>
  <si>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</si>
  <si>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</si>
  <si>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</si>
  <si>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</si>
  <si>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</si>
  <si>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</si>
  <si>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</si>
  <si>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</si>
  <si>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</si>
  <si>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</si>
  <si>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</si>
  <si>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</si>
  <si>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</si>
  <si>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</si>
  <si>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</si>
  <si>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</si>
  <si>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</si>
  <si>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</si>
  <si>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</si>
  <si>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</si>
  <si>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</si>
  <si>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</si>
  <si>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</si>
  <si>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</si>
  <si>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</si>
  <si>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</si>
  <si>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</si>
  <si>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</si>
  <si>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</si>
  <si>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</si>
  <si>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</si>
  <si>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</si>
  <si>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</si>
  <si>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</si>
  <si>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</si>
  <si>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</si>
  <si>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</si>
  <si>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</si>
  <si>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</si>
  <si>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</si>
  <si>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</si>
  <si>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</si>
  <si>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</si>
  <si>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</si>
  <si>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</si>
  <si>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</si>
  <si>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</si>
  <si>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</si>
  <si>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</si>
  <si>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</si>
  <si>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</si>
  <si>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</si>
  <si>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</si>
  <si>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</si>
  <si>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</si>
  <si>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</si>
  <si>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</si>
  <si>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</si>
  <si>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</si>
  <si>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</si>
  <si>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</si>
  <si>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</si>
  <si>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</si>
  <si>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</si>
  <si>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</si>
  <si>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</si>
  <si>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</si>
  <si>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</si>
  <si>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</si>
  <si>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</si>
  <si>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</si>
  <si>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</si>
  <si>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</si>
  <si>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</si>
  <si>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</si>
  <si>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</si>
  <si>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</si>
  <si>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</si>
  <si>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</si>
  <si>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</si>
  <si>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</si>
  <si>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</si>
  <si>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</si>
  <si>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</si>
  <si>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</si>
  <si>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</si>
  <si>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</si>
  <si>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</si>
  <si>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</si>
  <si>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</si>
  <si>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</si>
  <si>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</si>
  <si>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</si>
  <si>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</si>
  <si>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</si>
  <si>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</si>
  <si>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</si>
  <si>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</si>
  <si>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</si>
  <si>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</si>
  <si>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</si>
  <si>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</si>
  <si>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</si>
  <si>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</si>
  <si>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</si>
  <si>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</si>
  <si>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</si>
  <si>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</si>
  <si>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</si>
  <si>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</si>
  <si>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</si>
  <si>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</si>
  <si>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</si>
  <si>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</si>
  <si>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</si>
  <si>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</si>
  <si>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</si>
  <si>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</si>
  <si>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</si>
  <si>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</si>
  <si>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</si>
  <si>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</si>
  <si>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</si>
  <si>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</si>
  <si>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</si>
  <si>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</si>
  <si>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</si>
  <si>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</si>
  <si>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</si>
  <si>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</si>
  <si>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</si>
  <si>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</si>
  <si>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</si>
  <si>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</si>
  <si>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</si>
  <si>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</si>
  <si>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</si>
  <si>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</si>
  <si>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</si>
  <si>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</si>
  <si>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</si>
  <si>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</si>
  <si>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</si>
  <si>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</si>
  <si>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</si>
  <si>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</si>
  <si>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</si>
  <si>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</si>
  <si>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</si>
  <si>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</si>
  <si>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</si>
  <si>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</si>
  <si>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</si>
  <si>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</si>
  <si>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</si>
  <si>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</si>
  <si>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</si>
  <si>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</si>
  <si>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</si>
  <si>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</si>
  <si>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</si>
  <si>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</si>
  <si>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</si>
  <si>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</si>
  <si>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</si>
  <si>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</si>
  <si>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</si>
  <si>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</si>
  <si>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</si>
  <si>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</si>
  <si>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</si>
  <si>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</si>
  <si>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</si>
  <si>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</si>
  <si>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</si>
  <si>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</si>
  <si>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</si>
  <si>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</si>
  <si>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</si>
  <si>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</si>
  <si>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</si>
  <si>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</si>
  <si>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</si>
  <si>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</si>
  <si>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</si>
  <si>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</si>
  <si>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</si>
  <si>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</si>
  <si>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</si>
  <si>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</si>
  <si>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</si>
  <si>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</si>
  <si>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</si>
  <si>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</si>
  <si>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</si>
  <si>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</si>
  <si>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</si>
  <si>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</si>
  <si>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</si>
  <si>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</si>
  <si>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</si>
  <si>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</si>
  <si>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</si>
  <si>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</si>
  <si>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</si>
  <si>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</si>
  <si>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</si>
  <si>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</si>
  <si>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</si>
  <si>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</si>
  <si>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</si>
  <si>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</si>
  <si>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</si>
  <si>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</si>
  <si>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</si>
  <si>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</si>
  <si>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</si>
  <si>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</si>
  <si>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</si>
  <si>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</si>
  <si>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</si>
  <si>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</si>
  <si>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</si>
  <si>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</si>
  <si>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</si>
  <si>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</si>
  <si>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</si>
  <si>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</si>
  <si>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</si>
  <si>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</si>
  <si>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</si>
  <si>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</si>
  <si>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</si>
  <si>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</si>
  <si>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</si>
  <si>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</si>
  <si>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</si>
  <si>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</si>
  <si>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</si>
  <si>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</si>
  <si>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</si>
  <si>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</si>
  <si>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</si>
  <si>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</si>
  <si>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</si>
  <si>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</si>
  <si>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</si>
  <si>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</si>
  <si>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</si>
  <si>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</si>
  <si>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</si>
  <si>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</si>
  <si>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</si>
  <si>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</si>
  <si>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</si>
  <si>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</si>
  <si>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</si>
  <si>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</si>
  <si>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</si>
  <si>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</si>
  <si>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</si>
  <si>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</si>
  <si>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</si>
  <si>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</si>
  <si>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</si>
  <si>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</si>
  <si>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</si>
  <si>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</si>
  <si>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</si>
  <si>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</si>
  <si>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</si>
  <si>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</si>
  <si>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</si>
  <si>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</si>
  <si>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</si>
  <si>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</si>
  <si>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</si>
  <si>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</si>
  <si>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</si>
  <si>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</si>
  <si>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</si>
  <si>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</si>
  <si>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</si>
  <si>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</si>
  <si>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</si>
  <si>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</si>
  <si>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</si>
  <si>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</si>
  <si>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</si>
  <si>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</si>
  <si>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</si>
  <si>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</si>
  <si>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</si>
  <si>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</si>
  <si>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</si>
  <si>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</si>
  <si>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</si>
  <si>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</si>
  <si>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</si>
  <si>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</si>
  <si>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</si>
  <si>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</si>
  <si>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</si>
  <si>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</si>
  <si>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</si>
  <si>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</si>
  <si>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</si>
  <si>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</si>
  <si>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</si>
  <si>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</si>
  <si>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</si>
  <si>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</si>
  <si>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</si>
  <si>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</si>
  <si>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</si>
  <si>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</si>
  <si>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</si>
  <si>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</si>
  <si>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</si>
  <si>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</si>
  <si>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</si>
  <si>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</si>
  <si>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</si>
  <si>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</si>
  <si>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</si>
  <si>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</si>
  <si>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</si>
  <si>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</si>
  <si>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</si>
  <si>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</si>
  <si>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</si>
  <si>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</si>
  <si>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</si>
  <si>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</si>
  <si>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</si>
  <si>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</si>
  <si>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</si>
  <si>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</si>
  <si>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</si>
  <si>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</si>
  <si>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</si>
  <si>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</si>
  <si>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</si>
  <si>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</si>
  <si>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</si>
  <si>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</si>
  <si>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</si>
  <si>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</si>
  <si>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</si>
  <si>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</si>
  <si>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</si>
  <si>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</si>
  <si>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</si>
  <si>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</si>
  <si>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</si>
  <si>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</si>
  <si>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</si>
  <si>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</si>
  <si>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</si>
  <si>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</si>
  <si>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</si>
  <si>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</si>
  <si>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</si>
  <si>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</si>
  <si>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</si>
  <si>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</si>
  <si>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</si>
  <si>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</si>
  <si>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</si>
  <si>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</si>
  <si>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</si>
  <si>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</si>
  <si>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</si>
  <si>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</si>
  <si>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</si>
  <si>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</si>
  <si>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</si>
  <si>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</si>
  <si>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</si>
  <si>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</si>
  <si>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</si>
  <si>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</si>
  <si>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</si>
  <si>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</si>
  <si>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</si>
  <si>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</si>
  <si>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</si>
  <si>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</si>
  <si>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</si>
  <si>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</si>
  <si>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</si>
  <si>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</si>
  <si>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</si>
  <si>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</si>
  <si>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</si>
  <si>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</si>
  <si>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</si>
  <si>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</si>
  <si>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</si>
  <si>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</si>
  <si>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</si>
  <si>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</si>
  <si>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</si>
  <si>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</si>
  <si>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</si>
  <si>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</si>
  <si>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</si>
  <si>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</si>
  <si>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</si>
  <si>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</si>
  <si>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</si>
  <si>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</si>
  <si>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</si>
  <si>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</si>
  <si>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</si>
  <si>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</si>
  <si>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</si>
  <si>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</si>
  <si>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</si>
  <si>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</si>
  <si>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</si>
  <si>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</si>
  <si>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</si>
  <si>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</si>
  <si>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</si>
  <si>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</si>
  <si>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</si>
  <si>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</si>
  <si>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</si>
  <si>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</si>
  <si>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</si>
  <si>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</si>
  <si>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</si>
  <si>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</si>
  <si>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</si>
  <si>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</si>
  <si>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</si>
  <si>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</si>
  <si>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</si>
  <si>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</si>
  <si>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</si>
  <si>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</si>
  <si>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</si>
  <si>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</si>
  <si>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</si>
  <si>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</si>
  <si>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</si>
  <si>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</si>
  <si>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</si>
  <si>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</si>
  <si>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</si>
  <si>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</si>
  <si>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</si>
  <si>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</si>
  <si>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</si>
  <si>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</si>
  <si>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</si>
  <si>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</si>
  <si>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</si>
  <si>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</si>
  <si>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</si>
  <si>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</si>
  <si>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</si>
  <si>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</si>
  <si>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</si>
  <si>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</si>
  <si>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</si>
  <si>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</si>
  <si>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</si>
  <si>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</si>
  <si>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</si>
  <si>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</si>
  <si>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</si>
  <si>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</si>
  <si>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</si>
  <si>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</si>
  <si>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</si>
  <si>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</si>
  <si>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</si>
  <si>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</si>
  <si>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</si>
  <si>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</si>
  <si>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</si>
  <si>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</si>
  <si>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</si>
  <si>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</si>
  <si>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</si>
  <si>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</si>
  <si>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</si>
  <si>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</si>
  <si>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</si>
  <si>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</si>
  <si>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</si>
  <si>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</si>
  <si>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</si>
  <si>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</si>
  <si>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</si>
  <si>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</si>
  <si>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</si>
  <si>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</si>
  <si>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</si>
  <si>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</si>
  <si>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</si>
  <si>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</si>
  <si>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</si>
  <si>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</si>
  <si>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</si>
  <si>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</si>
  <si>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</si>
  <si>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</si>
  <si>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</si>
  <si>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</si>
  <si>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</si>
  <si>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</si>
  <si>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</si>
  <si>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</si>
  <si>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</si>
  <si>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</si>
  <si>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</si>
  <si>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</si>
  <si>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</si>
  <si>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</si>
  <si>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</si>
  <si>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</si>
  <si>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</si>
  <si>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</si>
  <si>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</si>
  <si>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</si>
  <si>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</si>
  <si>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</si>
  <si>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</si>
  <si>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</si>
  <si>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</si>
  <si>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</si>
  <si>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</si>
  <si>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</si>
  <si>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</si>
  <si>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</si>
  <si>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</si>
  <si>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</si>
  <si>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</si>
  <si>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</si>
  <si>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</si>
  <si>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</si>
  <si>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</si>
  <si>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</si>
  <si>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</si>
  <si>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</si>
  <si>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</si>
  <si>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</si>
  <si>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</si>
  <si>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</si>
  <si>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</si>
  <si>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</si>
  <si>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</si>
  <si>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</si>
  <si>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</si>
  <si>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</si>
  <si>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</si>
  <si>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</si>
  <si>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</si>
  <si>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</si>
  <si>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</si>
  <si>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</si>
  <si>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</si>
  <si>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</si>
  <si>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</si>
  <si>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</si>
  <si>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</si>
  <si>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</si>
  <si>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</si>
  <si>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</si>
  <si>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</si>
  <si>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</si>
  <si>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</si>
  <si>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</si>
  <si>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</si>
  <si>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</si>
  <si>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</si>
  <si>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</si>
  <si>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</si>
  <si>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</si>
  <si>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</si>
  <si>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</si>
  <si>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</si>
  <si>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</si>
  <si>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</si>
  <si>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</si>
  <si>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</si>
  <si>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</si>
  <si>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</si>
  <si>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</si>
  <si>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</si>
  <si>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</si>
  <si>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</si>
  <si>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</si>
  <si>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</si>
  <si>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</si>
  <si>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</si>
  <si>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</si>
  <si>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</si>
  <si>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</si>
  <si>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</si>
  <si>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</si>
  <si>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</si>
  <si>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</si>
  <si>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</si>
  <si>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</si>
  <si>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</si>
  <si>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</si>
  <si>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</si>
  <si>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</si>
  <si>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</si>
  <si>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</si>
  <si>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</si>
  <si>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</si>
  <si>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</si>
  <si>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</si>
  <si>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</si>
  <si>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</si>
  <si>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</si>
  <si>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</si>
  <si>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</si>
  <si>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</si>
  <si>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</si>
  <si>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</si>
  <si>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</si>
  <si>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</si>
  <si>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</si>
  <si>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</si>
  <si>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</si>
  <si>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</si>
  <si>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</si>
  <si>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</si>
  <si>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</si>
  <si>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</si>
  <si>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</si>
  <si>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</si>
  <si>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</si>
  <si>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</si>
  <si>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</si>
  <si>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</si>
  <si>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</si>
  <si>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</si>
  <si>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</si>
  <si>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</si>
  <si>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</si>
  <si>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</si>
  <si>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</si>
  <si>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</si>
  <si>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</si>
  <si>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</si>
  <si>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</si>
  <si>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</si>
  <si>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</si>
  <si>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</si>
  <si>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</si>
  <si>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</si>
  <si>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</si>
  <si>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</si>
  <si>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</si>
  <si>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</si>
  <si>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</si>
  <si>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</si>
  <si>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</si>
  <si>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</si>
  <si>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</si>
  <si>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</si>
  <si>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</si>
  <si>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</si>
  <si>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</si>
  <si>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</si>
  <si>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</si>
  <si>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</si>
  <si>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</si>
  <si>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</si>
  <si>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</si>
  <si>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</si>
  <si>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</si>
  <si>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</si>
  <si>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</si>
  <si>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</si>
  <si>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</si>
  <si>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</si>
  <si>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</si>
  <si>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</si>
  <si>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</si>
  <si>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</si>
  <si>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</si>
  <si>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</si>
  <si>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</si>
  <si>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</si>
  <si>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</si>
  <si>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</si>
  <si>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</si>
  <si>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</si>
  <si>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</si>
  <si>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</si>
  <si>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</si>
  <si>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</si>
  <si>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</si>
  <si>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</si>
  <si>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</si>
  <si>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</si>
  <si>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</si>
  <si>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</si>
  <si>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</si>
  <si>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</si>
  <si>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</si>
  <si>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</si>
  <si>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</si>
  <si>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</si>
  <si>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</si>
  <si>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</si>
  <si>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</si>
  <si>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</si>
  <si>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</si>
  <si>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</si>
  <si>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</si>
  <si>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</si>
  <si>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</si>
  <si>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</si>
  <si>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</si>
  <si>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</si>
  <si>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</si>
  <si>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</si>
  <si>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</si>
  <si>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</si>
  <si>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</si>
  <si>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</si>
  <si>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</si>
  <si>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</si>
  <si>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</si>
  <si>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</si>
  <si>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</si>
  <si>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</si>
  <si>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</si>
  <si>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</si>
  <si>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</si>
  <si>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</si>
  <si>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</si>
  <si>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</si>
  <si>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</si>
  <si>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</si>
  <si>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</si>
  <si>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</si>
  <si>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</si>
  <si>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</si>
  <si>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</si>
  <si>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</si>
  <si>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</si>
  <si>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</si>
  <si>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</si>
  <si>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</si>
  <si>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</si>
  <si>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</si>
  <si>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</si>
  <si>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</si>
  <si>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</si>
  <si>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</si>
  <si>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</si>
  <si>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</si>
  <si>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</si>
  <si>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</si>
  <si>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</si>
  <si>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</si>
  <si>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</si>
  <si>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</si>
  <si>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</si>
  <si>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</si>
  <si>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</si>
  <si>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</si>
  <si>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</si>
  <si>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</si>
  <si>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</si>
  <si>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</si>
  <si>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</si>
  <si>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</si>
  <si>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</si>
  <si>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</si>
  <si>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</si>
  <si>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</si>
  <si>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</si>
  <si>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</si>
  <si>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</si>
  <si>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</si>
  <si>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</si>
  <si>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</si>
  <si>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</si>
  <si>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</si>
  <si>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</si>
  <si>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</si>
  <si>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</si>
  <si>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</si>
  <si>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</si>
  <si>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</si>
  <si>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</si>
  <si>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</si>
  <si>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</si>
  <si>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</si>
  <si>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</si>
  <si>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</si>
  <si>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</si>
  <si>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</si>
  <si>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</si>
  <si>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</si>
  <si>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</si>
  <si>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</si>
  <si>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</si>
  <si>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</si>
  <si>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</si>
  <si>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</si>
  <si>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</si>
  <si>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</si>
  <si>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</si>
  <si>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</si>
  <si>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</si>
  <si>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</si>
  <si>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</si>
  <si>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</si>
  <si>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</si>
  <si>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</si>
  <si>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</si>
  <si>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</si>
  <si>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</si>
  <si>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</si>
  <si>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</si>
  <si>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</si>
  <si>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</si>
  <si>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</si>
  <si>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</si>
  <si>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</si>
  <si>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</si>
  <si>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</si>
  <si>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</si>
  <si>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</si>
  <si>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</si>
  <si>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</si>
  <si>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</si>
  <si>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</si>
  <si>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</si>
  <si>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</si>
  <si>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</si>
  <si>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</si>
  <si>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</si>
  <si>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</si>
  <si>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</si>
  <si>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</si>
  <si>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</si>
  <si>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</si>
  <si>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</si>
  <si>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</si>
  <si>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</si>
  <si>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</si>
  <si>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</si>
  <si>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</si>
  <si>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</si>
  <si>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</si>
  <si>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</si>
  <si>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</si>
  <si>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</si>
  <si>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</si>
  <si>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</si>
  <si>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</si>
  <si>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</si>
  <si>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</si>
  <si>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</si>
  <si>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</si>
  <si>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</si>
  <si>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</si>
  <si>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</si>
  <si>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</si>
  <si>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</si>
  <si>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</si>
  <si>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</si>
  <si>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</si>
  <si>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</si>
  <si>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</si>
  <si>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</si>
  <si>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</si>
  <si>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</si>
  <si>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</si>
  <si>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</si>
  <si>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</si>
  <si>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</si>
  <si>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</si>
  <si>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</si>
  <si>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</si>
  <si>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</si>
  <si>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</si>
  <si>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</si>
  <si>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</si>
  <si>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</si>
  <si>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</si>
  <si>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</si>
  <si>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</si>
  <si>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</si>
  <si>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</si>
  <si>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</si>
  <si>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</si>
  <si>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</si>
  <si>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</si>
  <si>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</si>
  <si>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</si>
  <si>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</si>
  <si>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</si>
  <si>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</si>
  <si>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</si>
  <si>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</si>
  <si>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</si>
  <si>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</si>
  <si>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</si>
  <si>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</si>
  <si>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</si>
  <si>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</si>
  <si>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</si>
  <si>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</si>
  <si>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</si>
  <si>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</si>
  <si>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</si>
  <si>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</si>
  <si>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</si>
  <si>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</si>
  <si>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</si>
  <si>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</si>
  <si>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</si>
  <si>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</si>
  <si>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</si>
  <si>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</si>
  <si>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</si>
  <si>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</si>
  <si>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</si>
  <si>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</si>
  <si>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</si>
  <si>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</si>
  <si>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</si>
  <si>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</si>
  <si>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</si>
  <si>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</si>
  <si>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</si>
  <si>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</si>
  <si>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</si>
  <si>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</si>
  <si>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</si>
  <si>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</si>
  <si>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</si>
  <si>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</si>
  <si>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</si>
  <si>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</si>
  <si>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</si>
  <si>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</si>
  <si>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</si>
  <si>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</si>
  <si>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</si>
  <si>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</si>
  <si>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</si>
  <si>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</si>
  <si>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</si>
  <si>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</si>
  <si>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</si>
  <si>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</si>
  <si>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</si>
  <si>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</si>
  <si>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</si>
  <si>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</si>
  <si>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</si>
  <si>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</si>
  <si>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</si>
  <si>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</si>
  <si>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</si>
  <si>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</si>
  <si>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</si>
  <si>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</si>
  <si>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</si>
  <si>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</si>
  <si>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</si>
  <si>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</si>
  <si>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</si>
  <si>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</si>
  <si>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</si>
  <si>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</si>
  <si>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</si>
  <si>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</si>
  <si>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</si>
  <si>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</si>
  <si>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</si>
  <si>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</si>
  <si>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</si>
  <si>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</si>
  <si>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</si>
  <si>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</si>
  <si>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</si>
  <si>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</si>
  <si>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</si>
  <si>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</si>
  <si>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</si>
  <si>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</si>
  <si>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</si>
  <si>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</si>
  <si>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</si>
  <si>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</si>
  <si>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</si>
  <si>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</si>
  <si>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</si>
  <si>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</si>
  <si>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</si>
  <si>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</si>
  <si>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</si>
  <si>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</si>
  <si>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</si>
  <si>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</si>
  <si>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</si>
  <si>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</si>
  <si>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</si>
  <si>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</si>
  <si>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</si>
  <si>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</si>
  <si>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</si>
  <si>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</si>
  <si>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</si>
  <si>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</si>
  <si>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</si>
  <si>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</si>
  <si>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</si>
  <si>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</si>
  <si>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</si>
  <si>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</si>
  <si>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</si>
  <si>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</si>
  <si>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</si>
  <si>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</si>
  <si>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</si>
  <si>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</si>
  <si>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</si>
  <si>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</si>
  <si>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</si>
  <si>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</si>
  <si>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</si>
  <si>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</si>
  <si>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</si>
  <si>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</si>
  <si>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</si>
  <si>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</si>
  <si>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</si>
  <si>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</si>
  <si>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</si>
  <si>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</si>
  <si>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</si>
  <si>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</si>
  <si>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</si>
  <si>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</si>
  <si>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</si>
  <si>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</si>
  <si>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</si>
  <si>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</si>
  <si>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</si>
  <si>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</si>
  <si>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</si>
  <si>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</si>
  <si>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</si>
  <si>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</si>
  <si>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</si>
  <si>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</si>
  <si>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</si>
  <si>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</si>
  <si>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</si>
  <si>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</si>
  <si>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</si>
  <si>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</si>
  <si>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</si>
  <si>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</si>
  <si>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</si>
  <si>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</si>
  <si>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</si>
  <si>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</si>
  <si>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</si>
  <si>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</si>
  <si>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</si>
  <si>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</si>
  <si>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</si>
  <si>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</si>
  <si>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</si>
  <si>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</si>
  <si>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</si>
  <si>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</si>
  <si>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</si>
  <si>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</si>
  <si>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</si>
  <si>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</si>
  <si>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</si>
  <si>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</si>
  <si>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</si>
  <si>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</si>
  <si>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</si>
  <si>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</si>
  <si>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</si>
  <si>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</si>
  <si>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</si>
  <si>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</si>
  <si>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</si>
  <si>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</si>
  <si>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</si>
  <si>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</si>
  <si>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</si>
  <si>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</si>
  <si>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</si>
  <si>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</si>
  <si>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</si>
  <si>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</si>
  <si>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</si>
  <si>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</si>
  <si>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</si>
  <si>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</si>
  <si>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</si>
  <si>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</si>
  <si>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</si>
  <si>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</si>
  <si>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</si>
  <si>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</si>
  <si>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</si>
  <si>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</si>
  <si>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</si>
  <si>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</si>
  <si>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</si>
  <si>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</si>
  <si>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</si>
  <si>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</si>
  <si>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</si>
  <si>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</si>
  <si>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</si>
  <si>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</si>
  <si>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</si>
  <si>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</si>
  <si>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</si>
  <si>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</si>
  <si>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</si>
  <si>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</si>
  <si>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</si>
  <si>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</si>
  <si>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</si>
  <si>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</si>
  <si>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</si>
  <si>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</si>
  <si>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</si>
  <si>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</si>
  <si>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</si>
  <si>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</si>
  <si>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</si>
  <si>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</si>
  <si>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</si>
  <si>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</si>
  <si>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</si>
  <si>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</si>
  <si>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</si>
  <si>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</si>
  <si>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</si>
  <si>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</si>
  <si>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</si>
  <si>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</si>
  <si>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</si>
  <si>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</si>
  <si>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</si>
  <si>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</si>
  <si>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</si>
  <si>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</si>
  <si>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</si>
  <si>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</si>
  <si>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</si>
  <si>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</si>
  <si>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</si>
  <si>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</si>
  <si>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</si>
  <si>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</si>
  <si>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</si>
  <si>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</si>
  <si>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</si>
  <si>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</si>
  <si>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</si>
  <si>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</si>
  <si>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</si>
  <si>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</si>
  <si>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</si>
  <si>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</si>
  <si>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</si>
  <si>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</si>
  <si>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</si>
  <si>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</si>
  <si>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</si>
  <si>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</si>
  <si>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</si>
  <si>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</si>
  <si>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</si>
  <si>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</si>
  <si>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</si>
  <si>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</si>
  <si>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</si>
  <si>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</si>
  <si>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</si>
  <si>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</si>
  <si>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</si>
  <si>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</si>
  <si>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</si>
  <si>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</si>
  <si>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</si>
  <si>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</si>
  <si>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</si>
  <si>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</si>
  <si>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</si>
  <si>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</si>
  <si>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</si>
  <si>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</si>
  <si>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</si>
  <si>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</si>
  <si>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</si>
  <si>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</si>
  <si>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</si>
  <si>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</si>
  <si>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</si>
  <si>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</si>
  <si>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</si>
  <si>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</si>
  <si>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</si>
  <si>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</si>
  <si>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</si>
  <si>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</si>
  <si>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</si>
  <si>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</si>
  <si>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</si>
  <si>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</si>
  <si>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</si>
  <si>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</si>
  <si>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</si>
  <si>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</si>
  <si>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</si>
  <si>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</si>
  <si>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</si>
  <si>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</si>
  <si>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</si>
  <si>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</si>
  <si>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</si>
  <si>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</si>
  <si>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</si>
  <si>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</si>
  <si>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</si>
  <si>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</si>
  <si>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</si>
  <si>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</si>
  <si>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</si>
  <si>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</si>
  <si>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</si>
  <si>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</si>
  <si>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</si>
  <si>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</si>
  <si>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</si>
  <si>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</si>
  <si>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</si>
  <si>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</si>
  <si>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</si>
  <si>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</si>
  <si>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</si>
  <si>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</si>
  <si>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</si>
  <si>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</si>
  <si>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</si>
  <si>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</si>
  <si>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</si>
  <si>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</si>
  <si>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</si>
  <si>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</si>
  <si>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</si>
  <si>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</si>
  <si>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</si>
  <si>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</si>
  <si>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</si>
  <si>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</si>
  <si>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</si>
  <si>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</si>
  <si>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</si>
  <si>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</si>
  <si>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</si>
  <si>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</si>
  <si>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</si>
  <si>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</si>
  <si>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</si>
  <si>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</si>
  <si>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</si>
  <si>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</si>
  <si>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</si>
  <si>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</si>
  <si>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</si>
  <si>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</si>
  <si>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</si>
  <si>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</si>
  <si>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</si>
  <si>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</si>
  <si>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</si>
  <si>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</si>
  <si>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</si>
  <si>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</si>
  <si>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</si>
  <si>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</si>
  <si>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</si>
  <si>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</si>
  <si>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</si>
  <si>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</si>
  <si>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</si>
  <si>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</si>
  <si>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</si>
  <si>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</si>
  <si>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</si>
  <si>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</si>
  <si>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</si>
  <si>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</si>
  <si>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</si>
  <si>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</si>
  <si>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</si>
  <si>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</si>
  <si>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</si>
  <si>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</si>
  <si>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</si>
  <si>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</si>
  <si>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</si>
  <si>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</si>
  <si>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</si>
  <si>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</si>
  <si>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</si>
  <si>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</si>
  <si>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</si>
  <si>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</si>
  <si>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</si>
  <si>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</si>
  <si>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</si>
  <si>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</si>
  <si>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</si>
  <si>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</si>
  <si>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</si>
  <si>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</si>
  <si>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</si>
  <si>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</si>
  <si>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</si>
  <si>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</si>
  <si>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</si>
  <si>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</si>
  <si>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</si>
  <si>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</si>
  <si>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</si>
  <si>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</si>
  <si>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</si>
  <si>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</si>
  <si>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</si>
  <si>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</si>
  <si>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</si>
  <si>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</si>
  <si>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</si>
  <si>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</si>
  <si>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</si>
  <si>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</si>
  <si>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</si>
  <si>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</si>
  <si>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</si>
  <si>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</si>
  <si>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</si>
  <si>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</si>
  <si>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</si>
  <si>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</si>
  <si>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</si>
  <si>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</si>
  <si>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</si>
  <si>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</si>
  <si>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</si>
  <si>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</si>
  <si>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</si>
  <si>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</si>
  <si>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</si>
  <si>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</si>
  <si>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</si>
  <si>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</si>
  <si>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</si>
  <si>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</si>
  <si>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</si>
  <si>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</si>
  <si>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</si>
  <si>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</si>
  <si>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</si>
  <si>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</si>
  <si>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</si>
  <si>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</si>
  <si>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</si>
  <si>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</si>
  <si>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</si>
  <si>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</si>
  <si>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</si>
  <si>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</si>
  <si>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</si>
  <si>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</si>
  <si>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</si>
  <si>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</si>
  <si>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</si>
  <si>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</si>
  <si>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</si>
  <si>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</si>
  <si>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</si>
  <si>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</si>
  <si>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</si>
  <si>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</si>
  <si>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</si>
  <si>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</si>
  <si>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</si>
  <si>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</si>
  <si>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</si>
  <si>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</si>
  <si>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</si>
  <si>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</si>
  <si>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</si>
  <si>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</si>
  <si>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</si>
  <si>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</si>
  <si>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</si>
  <si>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</si>
  <si>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</si>
  <si>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</si>
  <si>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</si>
  <si>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</si>
  <si>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</si>
  <si>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</si>
  <si>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</si>
  <si>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</si>
  <si>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</si>
  <si>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</si>
  <si>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</si>
  <si>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</si>
  <si>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</si>
  <si>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</si>
  <si>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</si>
  <si>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</si>
  <si>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</si>
  <si>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</si>
  <si>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</si>
  <si>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</si>
  <si>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</si>
  <si>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</si>
  <si>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</si>
  <si>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</si>
  <si>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</si>
  <si>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</si>
  <si>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</si>
  <si>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</si>
  <si>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</si>
  <si>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</si>
  <si>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</si>
  <si>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</si>
  <si>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</si>
  <si>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</si>
  <si>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</si>
  <si>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</si>
  <si>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</si>
  <si>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</si>
  <si>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</si>
  <si>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</si>
  <si>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</si>
  <si>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</si>
  <si>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</si>
  <si>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</si>
  <si>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</si>
  <si>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</si>
  <si>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</si>
  <si>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</si>
  <si>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</si>
  <si>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</si>
  <si>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</si>
  <si>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</si>
  <si>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</si>
  <si>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</si>
  <si>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</si>
  <si>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</si>
  <si>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</si>
  <si>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</si>
  <si>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</si>
  <si>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</si>
  <si>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</si>
  <si>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</si>
  <si>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</si>
  <si>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</si>
  <si>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</si>
  <si>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</si>
  <si>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</si>
  <si>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</si>
  <si>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</si>
  <si>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</si>
  <si>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</si>
  <si>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</si>
  <si>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</si>
  <si>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</si>
  <si>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</si>
  <si>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</si>
  <si>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</si>
  <si>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</si>
  <si>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</si>
  <si>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</si>
  <si>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</si>
  <si>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</si>
  <si>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</si>
  <si>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</si>
  <si>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</si>
  <si>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</si>
  <si>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</si>
  <si>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</si>
  <si>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</si>
  <si>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</si>
  <si>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</si>
  <si>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</si>
  <si>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</si>
  <si>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</si>
  <si>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</si>
  <si>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</si>
  <si>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</si>
  <si>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</si>
  <si>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</si>
  <si>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</si>
  <si>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</si>
  <si>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</si>
  <si>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</si>
  <si>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</si>
  <si>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</si>
  <si>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</si>
  <si>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</si>
  <si>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</si>
  <si>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</si>
  <si>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</si>
  <si>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</si>
  <si>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</si>
  <si>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</si>
  <si>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</si>
  <si>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</si>
  <si>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</si>
  <si>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</si>
  <si>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</si>
  <si>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</si>
  <si>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</si>
  <si>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</si>
  <si>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</si>
  <si>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</si>
  <si>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</si>
  <si>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</si>
  <si>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</si>
  <si>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</si>
  <si>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</si>
  <si>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</si>
  <si>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</si>
  <si>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</si>
  <si>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</si>
  <si>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</si>
  <si>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</si>
  <si>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</si>
  <si>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</si>
  <si>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</si>
  <si>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</si>
  <si>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</si>
  <si>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</si>
  <si>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</si>
  <si>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</si>
  <si>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</si>
  <si>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</si>
  <si>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</si>
  <si>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</si>
  <si>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</si>
  <si>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</si>
  <si>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</si>
  <si>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</si>
  <si>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</si>
  <si>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</si>
  <si>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</si>
  <si>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</si>
  <si>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</si>
  <si>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</si>
  <si>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</si>
  <si>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</si>
  <si>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</si>
  <si>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</si>
  <si>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</si>
  <si>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</si>
  <si>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</si>
  <si>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</si>
  <si>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</si>
  <si>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</si>
  <si>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</si>
  <si>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</si>
  <si>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</si>
  <si>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</si>
  <si>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</si>
  <si>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</si>
  <si>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</si>
  <si>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</si>
  <si>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</si>
  <si>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</si>
  <si>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</si>
  <si>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</si>
  <si>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</si>
  <si>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</si>
  <si>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</si>
  <si>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</si>
  <si>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</si>
  <si>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</si>
  <si>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</si>
  <si>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</si>
  <si>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</si>
  <si>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</si>
  <si>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</si>
  <si>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</si>
  <si>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</si>
  <si>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</si>
  <si>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</si>
  <si>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</si>
  <si>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</si>
  <si>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</si>
  <si>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</si>
  <si>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</si>
  <si>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</si>
  <si>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</si>
  <si>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</si>
  <si>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</si>
  <si>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</si>
  <si>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</si>
  <si>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</si>
  <si>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</si>
  <si>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</si>
  <si>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</si>
  <si>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</si>
  <si>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</si>
  <si>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</si>
  <si>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</si>
  <si>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</si>
  <si>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</si>
  <si>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</si>
  <si>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</si>
  <si>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</si>
  <si>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</si>
  <si>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</si>
  <si>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</si>
  <si>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</si>
  <si>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</si>
  <si>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</si>
  <si>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</si>
  <si>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</si>
  <si>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</si>
  <si>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</si>
  <si>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</si>
  <si>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</si>
  <si>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</si>
  <si>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</si>
  <si>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</si>
  <si>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</si>
  <si>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</si>
  <si>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</si>
  <si>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</si>
  <si>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</si>
  <si>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</si>
  <si>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</si>
  <si>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</si>
  <si>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</si>
  <si>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</si>
  <si>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</si>
  <si>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</si>
  <si>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</si>
  <si>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</si>
  <si>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</si>
  <si>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</si>
  <si>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</si>
  <si>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</si>
  <si>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</si>
  <si>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</si>
  <si>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</si>
  <si>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</si>
  <si>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</si>
  <si>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</si>
  <si>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</si>
  <si>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</si>
  <si>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</si>
  <si>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</si>
  <si>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</si>
  <si>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</si>
  <si>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</si>
  <si>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</si>
  <si>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</si>
  <si>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</si>
  <si>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</si>
  <si>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</si>
  <si>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</si>
  <si>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</si>
  <si>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</si>
  <si>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</si>
  <si>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</si>
  <si>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</si>
  <si>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</si>
  <si>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</si>
  <si>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</si>
  <si>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</si>
  <si>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</si>
  <si>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</si>
  <si>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</si>
  <si>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</si>
  <si>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</si>
  <si>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</si>
  <si>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</si>
  <si>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</si>
  <si>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</si>
  <si>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</si>
  <si>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</si>
  <si>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</si>
  <si>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</si>
  <si>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</si>
  <si>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</si>
  <si>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</si>
  <si>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</si>
  <si>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</si>
  <si>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</si>
  <si>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</si>
  <si>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</si>
  <si>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</si>
  <si>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</si>
  <si>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</si>
  <si>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</si>
  <si>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</si>
  <si>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</si>
  <si>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</si>
  <si>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</si>
  <si>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</si>
  <si>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</si>
  <si>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</si>
  <si>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</si>
  <si>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</si>
  <si>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</si>
  <si>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</si>
  <si>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</si>
  <si>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</si>
  <si>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</si>
  <si>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</si>
  <si>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</si>
  <si>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</si>
  <si>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</si>
  <si>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</si>
  <si>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</si>
  <si>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</si>
  <si>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</si>
  <si>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</si>
  <si>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</si>
  <si>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</si>
  <si>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</si>
  <si>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</si>
  <si>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</si>
  <si>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</si>
  <si>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</si>
  <si>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</si>
  <si>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</si>
  <si>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</si>
  <si>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</si>
  <si>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</si>
  <si>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</si>
  <si>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</si>
  <si>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</si>
  <si>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</si>
  <si>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</si>
  <si>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</si>
  <si>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</si>
  <si>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</si>
  <si>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</si>
  <si>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</si>
  <si>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</si>
  <si>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</si>
  <si>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</si>
  <si>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</si>
  <si>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</si>
  <si>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</si>
  <si>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</si>
  <si>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</si>
  <si>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</si>
  <si>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</si>
  <si>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</si>
  <si>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</si>
  <si>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</si>
  <si>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</si>
  <si>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</si>
  <si>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</si>
  <si>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</si>
  <si>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</si>
  <si>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</si>
  <si>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</si>
  <si>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</si>
  <si>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</si>
  <si>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</si>
  <si>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</si>
  <si>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</si>
  <si>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</si>
  <si>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</si>
  <si>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</si>
  <si>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</si>
  <si>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</si>
  <si>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</si>
  <si>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</si>
  <si>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</si>
  <si>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</si>
  <si>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</si>
  <si>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</si>
  <si>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</si>
  <si>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</si>
  <si>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</si>
  <si>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</si>
  <si>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</si>
  <si>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</si>
  <si>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</si>
  <si>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</si>
  <si>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</si>
  <si>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</si>
  <si>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</si>
  <si>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</si>
  <si>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</si>
  <si>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</si>
  <si>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</si>
  <si>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</si>
  <si>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</si>
  <si>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</si>
  <si>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</si>
  <si>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</si>
  <si>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</si>
  <si>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</si>
  <si>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</si>
  <si>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</si>
  <si>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</si>
  <si>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</si>
  <si>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</si>
  <si>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</si>
  <si>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</si>
  <si>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</si>
  <si>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</si>
  <si>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</si>
  <si>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</si>
  <si>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</si>
  <si>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</si>
  <si>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</si>
  <si>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</si>
  <si>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</si>
  <si>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</si>
  <si>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</si>
  <si>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</si>
  <si>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</si>
  <si>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</si>
  <si>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</si>
  <si>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</si>
  <si>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</si>
  <si>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</si>
  <si>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</si>
  <si>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</si>
  <si>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</si>
  <si>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</si>
  <si>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</si>
  <si>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</si>
  <si>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</si>
  <si>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</si>
  <si>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</si>
  <si>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</si>
  <si>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</si>
  <si>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</si>
  <si>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</si>
  <si>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</si>
  <si>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</si>
  <si>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</si>
  <si>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</si>
  <si>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</si>
  <si>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</si>
  <si>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</si>
  <si>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</si>
  <si>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</si>
  <si>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</si>
  <si>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</si>
  <si>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</si>
  <si>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</si>
  <si>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</si>
  <si>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</si>
  <si>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</si>
  <si>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</si>
  <si>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</si>
  <si>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</si>
  <si>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</si>
  <si>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</si>
  <si>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</si>
  <si>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</si>
  <si>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</si>
  <si>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</si>
  <si>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</si>
  <si>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</si>
  <si>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</si>
  <si>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</si>
  <si>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</si>
  <si>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</si>
  <si>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</si>
  <si>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</si>
  <si>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</si>
  <si>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</si>
  <si>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</si>
  <si>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</si>
  <si>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</si>
  <si>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</si>
  <si>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</si>
  <si>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</si>
  <si>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</si>
  <si>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</si>
  <si>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</si>
  <si>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</si>
  <si>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</si>
  <si>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</si>
  <si>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</si>
  <si>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</si>
  <si>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</si>
  <si>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</si>
  <si>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</si>
  <si>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</si>
  <si>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</si>
  <si>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</si>
  <si>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</si>
  <si>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</si>
  <si>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</si>
  <si>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</si>
  <si>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</si>
  <si>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</si>
  <si>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</si>
  <si>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</si>
  <si>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</si>
  <si>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</si>
  <si>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</si>
  <si>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</si>
  <si>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</si>
  <si>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</si>
  <si>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</si>
  <si>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</si>
  <si>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</si>
  <si>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</si>
  <si>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</si>
  <si>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</si>
  <si>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</si>
  <si>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</si>
  <si>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</si>
  <si>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</si>
  <si>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</si>
  <si>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</si>
  <si>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</si>
  <si>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</si>
  <si>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</si>
  <si>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</si>
  <si>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</si>
  <si>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</si>
  <si>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</si>
  <si>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</si>
  <si>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</si>
  <si>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</si>
  <si>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</si>
  <si>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</si>
  <si>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</si>
  <si>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</si>
  <si>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</si>
  <si>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</si>
  <si>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</si>
  <si>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</si>
  <si>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</si>
  <si>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</si>
  <si>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</si>
  <si>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</si>
  <si>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</si>
  <si>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</si>
  <si>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</si>
  <si>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</si>
  <si>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</si>
  <si>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</si>
  <si>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</si>
  <si>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</si>
  <si>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</si>
  <si>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</si>
  <si>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</si>
  <si>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</si>
  <si>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</si>
  <si>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</si>
  <si>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</si>
  <si>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</si>
  <si>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</si>
  <si>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</si>
  <si>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</si>
  <si>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</si>
  <si>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</si>
  <si>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</si>
  <si>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</si>
  <si>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</si>
  <si>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</si>
  <si>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</si>
  <si>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</si>
  <si>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</si>
  <si>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</si>
  <si>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</si>
  <si>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</si>
  <si>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</si>
  <si>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</si>
  <si>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</si>
  <si>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</si>
  <si>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</si>
  <si>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</si>
  <si>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</si>
  <si>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</si>
  <si>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</si>
  <si>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</si>
  <si>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</si>
  <si>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</si>
  <si>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</si>
  <si>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</si>
  <si>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</si>
  <si>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</si>
  <si>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</si>
  <si>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</si>
  <si>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</si>
  <si>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</si>
  <si>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</si>
  <si>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</si>
  <si>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</si>
  <si>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</si>
  <si>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</si>
  <si>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</si>
  <si>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</si>
  <si>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</si>
  <si>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</si>
  <si>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</si>
  <si>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</si>
  <si>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</si>
  <si>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</si>
  <si>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</si>
  <si>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</si>
  <si>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</si>
  <si>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</si>
  <si>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</si>
  <si>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</si>
  <si>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</si>
  <si>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</si>
  <si>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</si>
  <si>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</si>
  <si>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</si>
  <si>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</si>
  <si>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</si>
  <si>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</si>
  <si>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</si>
  <si>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</si>
  <si>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</si>
  <si>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</si>
  <si>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</si>
  <si>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</si>
  <si>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</si>
  <si>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</si>
  <si>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</si>
  <si>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</si>
  <si>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</si>
  <si>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</si>
  <si>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</si>
  <si>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</si>
  <si>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</si>
  <si>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</si>
  <si>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</si>
  <si>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</si>
  <si>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</si>
  <si>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</si>
  <si>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</si>
  <si>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</si>
  <si>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</si>
  <si>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</si>
  <si>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</si>
  <si>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</si>
  <si>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</si>
  <si>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</si>
  <si>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</si>
  <si>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</si>
  <si>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</si>
  <si>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</si>
  <si>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</si>
  <si>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</si>
  <si>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</si>
  <si>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</si>
  <si>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</si>
  <si>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</si>
  <si>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</si>
  <si>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</si>
  <si>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</si>
  <si>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</si>
  <si>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</si>
  <si>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</si>
  <si>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</si>
  <si>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</si>
  <si>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</si>
  <si>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</si>
  <si>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</si>
  <si>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</si>
  <si>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</si>
  <si>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</si>
  <si>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</si>
  <si>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</si>
  <si>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</si>
  <si>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</si>
  <si>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</si>
  <si>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</si>
  <si>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</si>
  <si>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</si>
  <si>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</si>
  <si>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</si>
  <si>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</si>
  <si>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</si>
  <si>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</si>
  <si>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</si>
  <si>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</si>
  <si>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</si>
  <si>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</si>
  <si>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</si>
  <si>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</si>
  <si>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</si>
  <si>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</si>
  <si>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</si>
  <si>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</si>
  <si>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</si>
  <si>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</si>
  <si>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</si>
  <si>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</si>
  <si>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</si>
  <si>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</si>
  <si>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</si>
  <si>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</si>
  <si>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</si>
  <si>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</si>
  <si>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</si>
  <si>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</si>
  <si>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</si>
  <si>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</si>
  <si>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</si>
  <si>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</si>
  <si>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</si>
  <si>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</si>
  <si>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</si>
  <si>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</si>
  <si>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</si>
  <si>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</si>
  <si>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</si>
  <si>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</si>
  <si>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</si>
  <si>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</si>
  <si>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</si>
  <si>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</si>
  <si>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</si>
  <si>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</si>
  <si>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</si>
  <si>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</si>
  <si>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</si>
  <si>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</si>
  <si>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</si>
  <si>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</si>
  <si>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</si>
  <si>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</si>
  <si>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</si>
  <si>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</si>
  <si>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</si>
  <si>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</si>
  <si>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</si>
  <si>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</si>
  <si>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</si>
  <si>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</si>
  <si>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</si>
  <si>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</si>
  <si>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</si>
  <si>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</si>
  <si>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</si>
  <si>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</si>
  <si>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</si>
  <si>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</si>
  <si>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</si>
  <si>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</si>
  <si>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</si>
  <si>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</si>
  <si>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</si>
  <si>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</si>
  <si>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</si>
  <si>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</si>
  <si>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</si>
  <si>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</si>
  <si>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</si>
  <si>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</si>
  <si>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</si>
  <si>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</si>
  <si>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</si>
  <si>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</si>
  <si>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</si>
  <si>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</si>
  <si>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</si>
  <si>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</si>
  <si>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</si>
  <si>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</si>
  <si>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</si>
  <si>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</si>
  <si>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</si>
  <si>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</si>
  <si>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</si>
  <si>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</si>
  <si>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</si>
  <si>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</si>
  <si>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</si>
  <si>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</si>
  <si>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</si>
  <si>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</si>
  <si>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</si>
  <si>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</si>
  <si>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</si>
  <si>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</si>
  <si>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</si>
  <si>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</si>
  <si>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</si>
  <si>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</si>
  <si>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</si>
  <si>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</si>
  <si>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</si>
  <si>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</si>
  <si>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</si>
  <si>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</si>
  <si>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</si>
  <si>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</si>
  <si>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</si>
  <si>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</si>
  <si>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</si>
  <si>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</si>
  <si>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</si>
  <si>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</si>
  <si>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</si>
  <si>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</si>
  <si>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</si>
  <si>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</si>
  <si>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</si>
  <si>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</si>
  <si>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</si>
  <si>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</si>
  <si>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</si>
  <si>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</si>
  <si>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</si>
  <si>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</si>
  <si>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</si>
  <si>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</si>
  <si>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</si>
  <si>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</si>
  <si>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</si>
  <si>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</si>
  <si>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</si>
  <si>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</si>
  <si>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</si>
  <si>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</si>
  <si>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</si>
  <si>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</si>
  <si>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</si>
  <si>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</si>
  <si>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</si>
  <si>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</si>
  <si>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</si>
  <si>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</si>
  <si>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</si>
  <si>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</si>
  <si>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</si>
  <si>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</si>
  <si>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</si>
  <si>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</si>
  <si>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</si>
  <si>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</si>
  <si>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</si>
  <si>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</si>
  <si>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</si>
  <si>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</si>
  <si>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</si>
  <si>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</si>
  <si>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</si>
  <si>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</si>
  <si>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</si>
  <si>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</si>
  <si>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</si>
  <si>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</si>
  <si>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</si>
  <si>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</si>
  <si>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</si>
  <si>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</si>
  <si>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</si>
  <si>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</si>
  <si>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</si>
  <si>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</si>
  <si>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</si>
  <si>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</si>
  <si>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</si>
  <si>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</si>
  <si>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</si>
  <si>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</si>
  <si>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</si>
  <si>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</si>
  <si>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</si>
  <si>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</si>
  <si>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</si>
  <si>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</si>
  <si>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</si>
  <si>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</si>
  <si>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</si>
  <si>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</si>
  <si>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</si>
  <si>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</si>
  <si>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</si>
  <si>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</si>
  <si>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</si>
  <si>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</si>
  <si>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</si>
  <si>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</si>
  <si>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</si>
  <si>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</si>
  <si>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</si>
  <si>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</si>
  <si>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</si>
  <si>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</si>
  <si>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</si>
  <si>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</si>
  <si>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</si>
  <si>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</si>
  <si>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</si>
  <si>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</si>
  <si>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</si>
  <si>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</si>
  <si>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</si>
  <si>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</si>
  <si>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</si>
  <si>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</si>
  <si>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</si>
  <si>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</si>
  <si>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</si>
  <si>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</si>
  <si>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</si>
  <si>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</si>
  <si>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</si>
  <si>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</si>
  <si>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</si>
  <si>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</si>
  <si>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</si>
  <si>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</si>
  <si>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</si>
  <si>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</si>
  <si>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</si>
  <si>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</si>
  <si>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</si>
  <si>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</si>
  <si>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</si>
  <si>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</si>
  <si>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</si>
  <si>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</si>
  <si>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</si>
  <si>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</si>
  <si>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</si>
  <si>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</si>
  <si>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</si>
  <si>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</si>
  <si>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</si>
  <si>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</si>
  <si>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</si>
  <si>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</si>
  <si>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</si>
  <si>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</si>
  <si>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</si>
  <si>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</si>
  <si>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</si>
  <si>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</si>
  <si>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</si>
  <si>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</si>
  <si>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</si>
  <si>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</si>
  <si>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</si>
  <si>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</si>
  <si>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</si>
  <si>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</si>
  <si>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</si>
  <si>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</si>
  <si>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</si>
  <si>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</si>
  <si>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</si>
  <si>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</si>
  <si>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</si>
  <si>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</si>
  <si>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</si>
  <si>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</si>
  <si>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</si>
  <si>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</si>
  <si>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</si>
  <si>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</si>
  <si>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</si>
  <si>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</si>
  <si>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</si>
  <si>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</si>
  <si>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</si>
  <si>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</si>
  <si>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</si>
  <si>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</si>
  <si>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</si>
  <si>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</si>
  <si>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</si>
  <si>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</si>
  <si>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</si>
  <si>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</si>
  <si>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</si>
  <si>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</si>
  <si>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</si>
  <si>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</si>
  <si>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</si>
  <si>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</si>
  <si>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</si>
  <si>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</si>
  <si>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</si>
  <si>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</si>
  <si>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</si>
  <si>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</si>
  <si>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</si>
  <si>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</si>
  <si>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</si>
  <si>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</si>
  <si>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</si>
  <si>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</si>
  <si>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</si>
  <si>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</si>
  <si>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</si>
  <si>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</si>
  <si>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</si>
  <si>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</si>
  <si>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</si>
  <si>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</si>
  <si>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</si>
  <si>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</si>
  <si>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</si>
  <si>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</si>
  <si>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</si>
  <si>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</si>
  <si>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</si>
  <si>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</si>
  <si>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</si>
  <si>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</si>
  <si>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</si>
  <si>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</si>
  <si>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</si>
  <si>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</si>
  <si>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</si>
  <si>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</si>
  <si>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</si>
  <si>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</si>
  <si>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</si>
  <si>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</si>
  <si>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</si>
  <si>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</si>
  <si>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</si>
  <si>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</si>
  <si>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</si>
  <si>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</si>
  <si>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</si>
  <si>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</si>
  <si>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</si>
  <si>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</si>
  <si>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</si>
  <si>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</si>
  <si>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</si>
  <si>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</si>
  <si>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</si>
  <si>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</si>
  <si>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</si>
  <si>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</si>
  <si>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</si>
  <si>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</si>
  <si>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</si>
  <si>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</si>
  <si>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</si>
  <si>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</si>
  <si>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</si>
  <si>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</si>
  <si>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</si>
  <si>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</si>
  <si>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</si>
  <si>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</si>
  <si>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</si>
  <si>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</si>
  <si>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</si>
  <si>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</si>
  <si>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</si>
  <si>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</si>
  <si>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</si>
  <si>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</si>
  <si>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</si>
  <si>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</si>
  <si>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</si>
  <si>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</si>
  <si>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</si>
  <si>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</si>
  <si>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</si>
  <si>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</si>
  <si>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</si>
  <si>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</si>
  <si>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</si>
  <si>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</si>
  <si>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</si>
  <si>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</si>
  <si>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</si>
  <si>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</si>
  <si>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</si>
  <si>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</si>
  <si>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</si>
  <si>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</si>
  <si>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</si>
  <si>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</si>
  <si>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</si>
  <si>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</si>
  <si>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</si>
  <si>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</si>
  <si>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</si>
  <si>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</si>
  <si>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</si>
  <si>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</si>
  <si>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</si>
  <si>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</si>
  <si>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</si>
  <si>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</si>
  <si>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</si>
  <si>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</si>
  <si>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</si>
  <si>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</si>
  <si>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</si>
  <si>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</si>
  <si>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</si>
  <si>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</si>
  <si>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</si>
  <si>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</si>
  <si>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</si>
  <si>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</si>
  <si>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</si>
  <si>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</si>
  <si>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</si>
  <si>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</si>
  <si>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</si>
  <si>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</si>
  <si>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</si>
  <si>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</si>
  <si>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</si>
  <si>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</si>
  <si>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</si>
  <si>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</si>
  <si>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</si>
  <si>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</si>
  <si>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</si>
  <si>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</si>
  <si>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</si>
  <si>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</si>
  <si>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</si>
  <si>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</si>
  <si>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</si>
  <si>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</si>
  <si>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</si>
  <si>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</si>
  <si>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</si>
  <si>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</si>
  <si>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</si>
  <si>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</si>
  <si>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</si>
  <si>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</si>
  <si>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</si>
  <si>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</si>
  <si>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</si>
  <si>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</si>
  <si>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</si>
  <si>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</si>
  <si>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</si>
  <si>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</si>
  <si>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</si>
  <si>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</si>
  <si>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</si>
  <si>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</si>
  <si>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</si>
  <si>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</si>
  <si>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</si>
  <si>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</si>
  <si>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</si>
  <si>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</si>
  <si>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</si>
  <si>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</si>
  <si>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</si>
  <si>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</si>
  <si>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</si>
  <si>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</si>
  <si>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</si>
  <si>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</si>
  <si>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</si>
  <si>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</si>
  <si>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</si>
  <si>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</si>
  <si>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</si>
  <si>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</si>
  <si>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</si>
  <si>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</si>
  <si>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</si>
  <si>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</si>
  <si>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</si>
  <si>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</si>
  <si>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</si>
  <si>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</si>
  <si>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</si>
  <si>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</si>
  <si>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</si>
  <si>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</si>
  <si>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</si>
  <si>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</si>
  <si>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</si>
  <si>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</si>
  <si>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</si>
  <si>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</si>
  <si>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</si>
  <si>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</si>
  <si>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</si>
  <si>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</si>
  <si>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</si>
  <si>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</si>
  <si>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</si>
  <si>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</si>
  <si>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</si>
  <si>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</si>
  <si>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</si>
  <si>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</si>
  <si>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</si>
  <si>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</si>
  <si>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</si>
  <si>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</si>
  <si>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</si>
  <si>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</si>
  <si>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</si>
  <si>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</si>
  <si>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</si>
  <si>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</si>
  <si>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</si>
  <si>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</si>
  <si>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</si>
  <si>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</si>
  <si>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</si>
  <si>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</si>
  <si>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</si>
  <si>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</si>
  <si>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</si>
  <si>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</si>
  <si>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</si>
  <si>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</si>
  <si>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</si>
  <si>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</si>
  <si>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</si>
  <si>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</si>
  <si>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</si>
  <si>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</si>
  <si>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</si>
  <si>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</si>
  <si>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</si>
  <si>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</si>
  <si>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</si>
  <si>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</si>
  <si>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</si>
  <si>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</si>
  <si>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</si>
  <si>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</si>
  <si>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</si>
  <si>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</si>
  <si>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</si>
  <si>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</si>
  <si>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</si>
  <si>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</si>
  <si>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</si>
  <si>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</si>
  <si>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</si>
  <si>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</si>
  <si>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</si>
  <si>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</si>
  <si>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</si>
  <si>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</si>
  <si>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</si>
  <si>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</si>
  <si>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</si>
  <si>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</si>
  <si>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</si>
  <si>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</si>
  <si>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</si>
  <si>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</si>
  <si>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</si>
  <si>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</si>
  <si>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</si>
  <si>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</si>
  <si>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</si>
  <si>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</si>
  <si>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</si>
  <si>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</si>
  <si>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</si>
  <si>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</si>
  <si>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</si>
  <si>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</si>
  <si>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</si>
  <si>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</si>
  <si>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</si>
  <si>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</si>
  <si>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</si>
  <si>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</si>
  <si>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</si>
  <si>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</si>
  <si>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</si>
  <si>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</si>
  <si>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</si>
  <si>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</si>
  <si>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</si>
  <si>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</si>
  <si>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</si>
  <si>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</si>
  <si>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</si>
  <si>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</si>
  <si>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</si>
  <si>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</si>
  <si>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</si>
  <si>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</si>
  <si>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</si>
  <si>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</si>
  <si>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</si>
  <si>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</si>
  <si>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</si>
  <si>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</si>
  <si>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</si>
  <si>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</si>
  <si>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</si>
  <si>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</si>
  <si>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</si>
  <si>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</si>
  <si>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</si>
  <si>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</si>
  <si>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</si>
  <si>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</si>
  <si>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</si>
  <si>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</si>
  <si>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</si>
  <si>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</si>
  <si>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</si>
  <si>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</si>
  <si>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</si>
  <si>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</si>
  <si>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</si>
  <si>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</si>
  <si>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</si>
  <si>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</si>
  <si>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</si>
  <si>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</si>
  <si>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</si>
  <si>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</si>
  <si>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</si>
  <si>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</si>
  <si>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</si>
  <si>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</si>
  <si>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</si>
  <si>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</si>
  <si>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</si>
  <si>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</si>
  <si>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</si>
  <si>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</si>
  <si>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</si>
  <si>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</si>
  <si>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</si>
  <si>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</si>
  <si>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</si>
  <si>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</si>
  <si>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</si>
  <si>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</si>
  <si>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</si>
  <si>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</si>
  <si>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</si>
  <si>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</si>
  <si>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</si>
  <si>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</si>
  <si>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</si>
  <si>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</si>
  <si>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</si>
  <si>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</si>
  <si>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</si>
  <si>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</si>
  <si>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</si>
  <si>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</si>
  <si>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</si>
  <si>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</si>
  <si>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</si>
  <si>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</si>
  <si>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</si>
  <si>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</si>
  <si>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</si>
  <si>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</si>
  <si>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</si>
  <si>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</si>
  <si>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</si>
  <si>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</si>
  <si>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</si>
  <si>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</si>
  <si>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</si>
  <si>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</si>
  <si>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</si>
  <si>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</si>
  <si>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</si>
  <si>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</si>
  <si>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</si>
  <si>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</si>
  <si>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</si>
  <si>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</si>
  <si>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</si>
  <si>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</si>
  <si>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</si>
  <si>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</si>
  <si>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</si>
  <si>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</si>
  <si>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</si>
  <si>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</si>
  <si>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</si>
  <si>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</si>
  <si>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</si>
  <si>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</si>
  <si>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</si>
  <si>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</si>
  <si>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</si>
  <si>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</si>
  <si>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</si>
  <si>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</si>
  <si>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</si>
  <si>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</si>
  <si>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</si>
  <si>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</si>
  <si>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</si>
  <si>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</si>
  <si>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</si>
  <si>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</si>
  <si>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</si>
  <si>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</si>
  <si>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</si>
  <si>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</si>
  <si>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</si>
  <si>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</si>
  <si>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</si>
  <si>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</si>
  <si>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</si>
  <si>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</si>
  <si>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</si>
  <si>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</si>
  <si>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</si>
  <si>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</si>
  <si>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</si>
  <si>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</si>
  <si>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</si>
  <si>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</si>
  <si>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</si>
  <si>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</si>
  <si>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</si>
  <si>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</si>
  <si>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</si>
  <si>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</si>
  <si>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</si>
  <si>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</si>
  <si>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</si>
  <si>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</si>
  <si>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</si>
  <si>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</si>
  <si>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</si>
  <si>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</si>
  <si>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</si>
  <si>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</si>
  <si>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</si>
  <si>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</si>
  <si>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</si>
  <si>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</si>
  <si>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</si>
  <si>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</si>
  <si>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</si>
  <si>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</si>
  <si>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</si>
  <si>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</si>
  <si>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</si>
  <si>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</si>
  <si>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</si>
  <si>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</si>
  <si>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</si>
  <si>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</si>
  <si>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</si>
  <si>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</si>
  <si>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</si>
  <si>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</si>
  <si>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</si>
  <si>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</si>
  <si>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</si>
  <si>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</si>
  <si>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</si>
  <si>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</si>
  <si>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</si>
  <si>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</si>
  <si>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</si>
  <si>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</si>
  <si>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</si>
  <si>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</si>
  <si>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</si>
  <si>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</si>
  <si>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</si>
  <si>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</si>
  <si>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</si>
  <si>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</si>
  <si>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</si>
  <si>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</si>
  <si>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</si>
  <si>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</si>
  <si>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</si>
  <si>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</si>
  <si>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</si>
  <si>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</si>
  <si>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</si>
  <si>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</si>
  <si>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</si>
  <si>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</si>
  <si>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</si>
  <si>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</si>
  <si>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</si>
  <si>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</si>
  <si>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</si>
  <si>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</si>
  <si>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</si>
  <si>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</si>
  <si>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</si>
  <si>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</si>
  <si>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</si>
  <si>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</si>
  <si>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</si>
  <si>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</si>
  <si>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</si>
  <si>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</si>
  <si>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</si>
  <si>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</si>
  <si>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</si>
  <si>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</si>
  <si>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</si>
  <si>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</si>
  <si>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</si>
  <si>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</si>
  <si>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</si>
  <si>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</si>
  <si>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</si>
  <si>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</si>
  <si>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</si>
  <si>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</si>
  <si>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</si>
  <si>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</si>
  <si>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</si>
  <si>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</si>
  <si>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</si>
  <si>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</si>
  <si>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</si>
  <si>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</si>
  <si>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</si>
  <si>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</si>
  <si>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</si>
  <si>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</si>
  <si>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</si>
  <si>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</si>
  <si>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</si>
  <si>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</si>
  <si>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</si>
  <si>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</si>
  <si>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</si>
  <si>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</si>
  <si>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</si>
  <si>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</si>
  <si>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</si>
  <si>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</si>
  <si>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</si>
  <si>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</si>
  <si>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</si>
  <si>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</si>
  <si>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</si>
  <si>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</si>
  <si>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</si>
  <si>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</si>
  <si>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</si>
  <si>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</si>
  <si>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</si>
  <si>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</si>
  <si>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</si>
  <si>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</si>
  <si>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</si>
  <si>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</si>
  <si>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</si>
  <si>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</si>
  <si>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</si>
  <si>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</si>
  <si>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</si>
  <si>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</si>
  <si>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</si>
  <si>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</si>
  <si>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</si>
  <si>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</si>
  <si>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</si>
  <si>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</si>
  <si>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</si>
  <si>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</si>
  <si>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</si>
  <si>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</si>
  <si>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</si>
  <si>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</si>
  <si>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</si>
  <si>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</si>
  <si>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</si>
  <si>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</si>
  <si>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</si>
  <si>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</si>
  <si>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</si>
  <si>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</si>
  <si>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</si>
  <si>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</si>
  <si>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</si>
  <si>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</si>
  <si>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</si>
  <si>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</si>
  <si>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</si>
  <si>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</si>
  <si>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</si>
  <si>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</si>
  <si>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</si>
  <si>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</si>
  <si>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</si>
  <si>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</si>
  <si>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</si>
  <si>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</si>
  <si>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</si>
  <si>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</si>
  <si>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</si>
  <si>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</si>
  <si>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</si>
  <si>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</si>
  <si>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</si>
  <si>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</si>
  <si>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</si>
  <si>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</si>
  <si>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</si>
  <si>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</si>
  <si>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</si>
  <si>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</si>
  <si>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</si>
  <si>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</si>
  <si>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</si>
  <si>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</si>
  <si>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</si>
  <si>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</si>
  <si>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</si>
  <si>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</si>
  <si>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</si>
  <si>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</si>
  <si>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</si>
  <si>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</si>
  <si>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</si>
  <si>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</si>
  <si>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</si>
  <si>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</si>
  <si>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</si>
  <si>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</si>
  <si>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</si>
  <si>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</si>
  <si>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</si>
  <si>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</si>
  <si>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</si>
  <si>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</si>
  <si>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</si>
  <si>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</si>
  <si>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</si>
  <si>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</si>
  <si>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</si>
  <si>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</si>
  <si>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</si>
  <si>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</si>
  <si>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</si>
  <si>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</si>
  <si>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</si>
  <si>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</si>
  <si>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</si>
  <si>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</si>
  <si>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</si>
  <si>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</si>
  <si>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</si>
  <si>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</si>
  <si>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</si>
  <si>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</si>
  <si>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</si>
  <si>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</si>
  <si>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</si>
  <si>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</si>
  <si>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</si>
  <si>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</si>
  <si>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</si>
  <si>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</si>
  <si>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</si>
  <si>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</si>
  <si>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</si>
  <si>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</si>
  <si>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</si>
  <si>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</si>
  <si>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</si>
  <si>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</si>
  <si>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</si>
  <si>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</si>
  <si>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</si>
  <si>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</si>
  <si>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</si>
  <si>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</si>
  <si>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</si>
  <si>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</si>
  <si>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</si>
  <si>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</si>
  <si>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</si>
  <si>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</si>
  <si>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</si>
  <si>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</si>
  <si>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</si>
  <si>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</si>
  <si>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</si>
  <si>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</si>
  <si>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</si>
  <si>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</si>
  <si>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</si>
  <si>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</si>
  <si>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</si>
  <si>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</si>
  <si>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</si>
  <si>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</si>
  <si>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</si>
  <si>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</si>
  <si>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</si>
  <si>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</si>
  <si>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</si>
  <si>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</si>
  <si>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</si>
  <si>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</si>
  <si>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</si>
  <si>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</si>
  <si>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</si>
  <si>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</si>
  <si>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</si>
  <si>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</si>
  <si>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</si>
  <si>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</si>
  <si>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</si>
  <si>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</si>
  <si>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</si>
  <si>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</si>
  <si>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</si>
  <si>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</si>
  <si>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</si>
  <si>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</si>
  <si>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</si>
  <si>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</si>
  <si>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</si>
  <si>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</si>
  <si>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</si>
  <si>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</si>
  <si>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</si>
  <si>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</si>
  <si>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</si>
  <si>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</si>
  <si>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</si>
  <si>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</si>
  <si>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</si>
  <si>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</si>
  <si>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</si>
  <si>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</si>
  <si>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</si>
  <si>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</si>
  <si>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</si>
  <si>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</si>
  <si>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</si>
  <si>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</si>
  <si>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</si>
  <si>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</si>
  <si>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</si>
  <si>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</si>
  <si>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</si>
  <si>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</si>
  <si>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</si>
  <si>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</si>
  <si>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</si>
  <si>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</si>
  <si>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</si>
  <si>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</si>
  <si>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</si>
  <si>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</si>
  <si>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</si>
  <si>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</si>
  <si>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</si>
  <si>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</si>
  <si>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</si>
  <si>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</si>
  <si>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</si>
  <si>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</si>
  <si>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</si>
  <si>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</si>
  <si>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</si>
  <si>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</si>
  <si>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</si>
  <si>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</si>
  <si>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</si>
  <si>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</si>
  <si>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</si>
  <si>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</si>
  <si>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</si>
  <si>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</si>
  <si>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</si>
  <si>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</si>
  <si>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</si>
  <si>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</si>
  <si>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</si>
  <si>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</si>
  <si>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</si>
  <si>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</si>
  <si>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</si>
  <si>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</si>
  <si>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</si>
  <si>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</si>
  <si>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</si>
  <si>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</si>
  <si>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</si>
  <si>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</si>
  <si>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</si>
  <si>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</si>
  <si>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</si>
  <si>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</si>
  <si>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</si>
  <si>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</si>
  <si>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</si>
  <si>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</si>
  <si>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</si>
  <si>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</si>
  <si>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</si>
  <si>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</si>
  <si>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</si>
  <si>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</si>
  <si>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</si>
  <si>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</si>
  <si>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</si>
  <si>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</si>
  <si>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</si>
  <si>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</si>
  <si>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</si>
  <si>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</si>
  <si>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</si>
  <si>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</si>
  <si>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</si>
  <si>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</si>
  <si>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</si>
  <si>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</si>
  <si>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</si>
  <si>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</si>
  <si>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</si>
  <si>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</si>
  <si>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</si>
  <si>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</si>
  <si>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</si>
  <si>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</si>
  <si>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</si>
  <si>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</si>
  <si>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</si>
  <si>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</si>
  <si>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</si>
  <si>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</si>
  <si>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</si>
  <si>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</si>
  <si>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</si>
  <si>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</si>
  <si>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</si>
  <si>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</si>
  <si>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</si>
  <si>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</si>
  <si>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</si>
  <si>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</si>
  <si>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</si>
  <si>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</si>
  <si>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</si>
  <si>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</si>
  <si>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</si>
  <si>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</si>
  <si>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</si>
  <si>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</si>
  <si>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</si>
  <si>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</si>
  <si>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</si>
  <si>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</si>
  <si>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</si>
  <si>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</si>
  <si>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</si>
  <si>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</si>
  <si>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</si>
  <si>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</si>
  <si>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</si>
  <si>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</si>
  <si>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</si>
  <si>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</si>
  <si>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</si>
  <si>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</si>
  <si>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</si>
  <si>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</si>
  <si>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</si>
  <si>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</si>
  <si>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</si>
  <si>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</si>
  <si>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</si>
  <si>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</si>
  <si>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</si>
  <si>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</si>
  <si>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</si>
  <si>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</si>
  <si>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</si>
  <si>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</si>
  <si>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</si>
  <si>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</si>
  <si>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</si>
  <si>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</si>
  <si>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</si>
  <si>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</si>
  <si>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</si>
  <si>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</si>
  <si>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</si>
  <si>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</si>
  <si>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</si>
  <si>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</si>
  <si>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</si>
  <si>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</si>
  <si>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</si>
  <si>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</si>
  <si>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</si>
  <si>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</si>
  <si>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</si>
  <si>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</si>
  <si>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</si>
  <si>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</si>
  <si>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</si>
  <si>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</si>
  <si>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</si>
  <si>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</si>
  <si>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</si>
  <si>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</si>
  <si>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</si>
  <si>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</si>
  <si>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</si>
  <si>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</si>
  <si>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</si>
  <si>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</si>
  <si>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</si>
  <si>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</si>
  <si>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</si>
  <si>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</si>
  <si>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</si>
  <si>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</si>
  <si>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</si>
  <si>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</si>
  <si>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</si>
  <si>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</si>
  <si>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</si>
  <si>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</si>
  <si>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</si>
  <si>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</si>
  <si>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</si>
  <si>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</si>
  <si>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</si>
  <si>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</si>
  <si>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</si>
  <si>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</si>
  <si>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</si>
  <si>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</si>
  <si>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</si>
  <si>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</si>
  <si>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</si>
  <si>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</si>
  <si>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</si>
  <si>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</si>
  <si>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</si>
  <si>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</si>
  <si>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</si>
  <si>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</si>
  <si>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</si>
  <si>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</si>
  <si>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</si>
  <si>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</si>
  <si>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</si>
  <si>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</si>
  <si>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</si>
  <si>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</si>
  <si>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</si>
  <si>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</si>
  <si>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</si>
  <si>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</si>
  <si>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</si>
  <si>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</si>
  <si>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</si>
  <si>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</si>
  <si>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</si>
  <si>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</si>
  <si>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</si>
  <si>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</si>
  <si>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</si>
  <si>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</si>
  <si>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</si>
  <si>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</si>
  <si>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</si>
  <si>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</si>
  <si>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</si>
  <si>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</si>
  <si>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</si>
  <si>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</si>
  <si>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</si>
  <si>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</si>
  <si>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</si>
  <si>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</si>
  <si>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</si>
  <si>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</si>
  <si>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</si>
  <si>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</si>
  <si>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</si>
  <si>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</si>
  <si>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</si>
  <si>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</si>
  <si>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</si>
  <si>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</si>
  <si>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</si>
  <si>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</si>
  <si>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</si>
  <si>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</si>
  <si>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</si>
  <si>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</si>
  <si>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</si>
  <si>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</si>
  <si>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</si>
  <si>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</si>
  <si>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</si>
  <si>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</si>
  <si>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</si>
  <si>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</si>
  <si>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</si>
  <si>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</si>
  <si>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</si>
  <si>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</si>
  <si>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</si>
  <si>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</si>
  <si>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</si>
  <si>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</si>
  <si>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</si>
  <si>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</si>
  <si>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</si>
  <si>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</si>
  <si>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</si>
  <si>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</si>
  <si>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</si>
  <si>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</si>
  <si>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</si>
  <si>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</si>
  <si>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</si>
  <si>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</si>
  <si>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</si>
  <si>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</si>
  <si>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</si>
  <si>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</si>
  <si>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</si>
  <si>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</si>
  <si>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</si>
  <si>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</si>
  <si>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</si>
  <si>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</si>
  <si>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</si>
  <si>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</si>
  <si>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</si>
  <si>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</si>
  <si>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</si>
  <si>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</si>
  <si>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</si>
  <si>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</si>
  <si>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</si>
  <si>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</si>
  <si>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</si>
  <si>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</si>
  <si>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</si>
  <si>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</si>
  <si>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</si>
  <si>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</si>
  <si>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</si>
  <si>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</si>
  <si>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</si>
  <si>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</si>
  <si>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</si>
  <si>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</si>
  <si>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</si>
  <si>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</si>
  <si>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</si>
  <si>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</si>
  <si>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</si>
  <si>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</si>
  <si>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</si>
  <si>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</si>
  <si>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</si>
  <si>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</si>
  <si>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</si>
  <si>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</si>
  <si>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</si>
  <si>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</si>
  <si>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</si>
  <si>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</si>
  <si>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</si>
  <si>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</si>
  <si>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</si>
  <si>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</si>
  <si>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</si>
  <si>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</si>
  <si>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</si>
  <si>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</si>
  <si>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</si>
  <si>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</si>
  <si>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</si>
  <si>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</si>
  <si>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</si>
  <si>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</si>
  <si>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</si>
  <si>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</si>
  <si>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</si>
  <si>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</si>
  <si>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</si>
  <si>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</si>
  <si>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</si>
  <si>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</si>
  <si>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</si>
  <si>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</si>
  <si>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</si>
  <si>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</si>
  <si>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</si>
  <si>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</si>
  <si>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</si>
  <si>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</si>
  <si>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</si>
  <si>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</si>
  <si>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</si>
  <si>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</si>
  <si>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</si>
  <si>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</si>
  <si>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</si>
  <si>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</si>
  <si>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</si>
  <si>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</si>
  <si>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</si>
  <si>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</si>
  <si>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</si>
  <si>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</si>
  <si>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</si>
  <si>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</si>
  <si>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</si>
  <si>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</si>
  <si>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</si>
  <si>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</si>
  <si>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</si>
  <si>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</si>
  <si>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</si>
  <si>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</si>
  <si>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</si>
  <si>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</si>
  <si>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</si>
  <si>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</si>
  <si>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</si>
  <si>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</si>
  <si>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</si>
  <si>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</si>
  <si>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</si>
  <si>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</si>
  <si>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</si>
  <si>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</si>
  <si>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</si>
  <si>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</si>
  <si>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</si>
  <si>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</si>
  <si>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</si>
  <si>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</si>
  <si>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</si>
  <si>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</si>
  <si>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</si>
  <si>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</si>
  <si>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</si>
  <si>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</si>
  <si>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</si>
  <si>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</si>
  <si>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</si>
  <si>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</si>
  <si>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</si>
  <si>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</si>
  <si>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</si>
  <si>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</si>
  <si>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</si>
  <si>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</si>
  <si>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</si>
  <si>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</si>
  <si>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</si>
  <si>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</si>
  <si>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</si>
  <si>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</si>
  <si>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</si>
  <si>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</si>
  <si>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</si>
  <si>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</si>
  <si>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</si>
  <si>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</si>
  <si>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</si>
  <si>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</si>
  <si>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</si>
  <si>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</si>
  <si>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</si>
  <si>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</si>
  <si>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</si>
  <si>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</si>
  <si>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</si>
  <si>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</si>
  <si>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</si>
  <si>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</si>
  <si>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</si>
  <si>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</si>
  <si>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</si>
  <si>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</si>
  <si>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</si>
  <si>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</si>
  <si>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</si>
  <si>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</si>
  <si>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</si>
  <si>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</si>
  <si>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</si>
  <si>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</si>
  <si>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</si>
  <si>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</si>
  <si>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</si>
  <si>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</si>
  <si>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</si>
  <si>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</si>
  <si>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</si>
  <si>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</si>
  <si>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</si>
  <si>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</si>
  <si>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</si>
  <si>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</si>
  <si>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</si>
  <si>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</si>
  <si>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</si>
  <si>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</si>
  <si>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</si>
  <si>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</si>
  <si>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</si>
  <si>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</si>
  <si>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</si>
  <si>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</si>
  <si>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</si>
  <si>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</si>
  <si>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</si>
  <si>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</si>
  <si>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</si>
  <si>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</si>
  <si>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</si>
  <si>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</si>
  <si>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</si>
  <si>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</si>
  <si>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</si>
  <si>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</si>
  <si>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</si>
  <si>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</si>
  <si>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</si>
  <si>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</si>
  <si>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</si>
  <si>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</si>
  <si>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</si>
  <si>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</si>
  <si>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</si>
  <si>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</si>
  <si>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</si>
  <si>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</si>
  <si>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</si>
  <si>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</si>
  <si>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</si>
  <si>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</si>
  <si>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</si>
  <si>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</si>
  <si>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</si>
  <si>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</si>
  <si>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</si>
  <si>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</si>
  <si>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</si>
  <si>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</si>
  <si>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</si>
  <si>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</si>
  <si>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</si>
  <si>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</si>
  <si>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</si>
  <si>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</si>
  <si>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</si>
  <si>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</si>
  <si>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</si>
  <si>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</si>
  <si>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</si>
  <si>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</si>
  <si>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</si>
  <si>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</si>
  <si>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</si>
  <si>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</si>
  <si>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</si>
  <si>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</si>
  <si>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</si>
  <si>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</si>
  <si>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</si>
  <si>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</si>
  <si>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</si>
  <si>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</si>
  <si>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</si>
  <si>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</si>
  <si>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</si>
  <si>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</si>
  <si>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</si>
  <si>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</si>
  <si>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</si>
  <si>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</si>
  <si>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</si>
  <si>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</si>
  <si>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</si>
  <si>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</si>
  <si>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</si>
  <si>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</si>
  <si>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</si>
  <si>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</si>
  <si>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</si>
  <si>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</si>
  <si>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</si>
  <si>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</si>
  <si>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</si>
  <si>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</si>
  <si>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</si>
  <si>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</si>
  <si>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</si>
  <si>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</si>
  <si>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</si>
  <si>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</si>
  <si>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</si>
  <si>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</si>
  <si>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</si>
  <si>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</si>
  <si>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</si>
  <si>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</si>
  <si>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</si>
  <si>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</si>
  <si>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</si>
  <si>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</si>
  <si>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</si>
  <si>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</si>
  <si>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</si>
  <si>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</si>
  <si>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</si>
  <si>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</si>
  <si>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</si>
  <si>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</si>
  <si>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</si>
  <si>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</si>
  <si>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</si>
  <si>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</si>
  <si>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</si>
  <si>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</si>
  <si>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</si>
  <si>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</si>
  <si>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</si>
  <si>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</si>
  <si>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</si>
  <si>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</si>
  <si>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</si>
  <si>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</si>
  <si>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</si>
  <si>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</si>
  <si>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</si>
  <si>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</si>
  <si>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</si>
  <si>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</si>
  <si>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</si>
  <si>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</si>
  <si>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</si>
  <si>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</si>
  <si>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</si>
  <si>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</si>
  <si>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</si>
  <si>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</si>
  <si>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</si>
  <si>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</si>
  <si>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</si>
  <si>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</si>
  <si>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</si>
  <si>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</si>
  <si>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</si>
  <si>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</si>
  <si>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</si>
  <si>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</si>
  <si>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</si>
  <si>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</si>
  <si>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</si>
  <si>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</si>
  <si>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</si>
  <si>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</si>
  <si>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</si>
  <si>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</si>
  <si>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</si>
  <si>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</si>
  <si>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</si>
  <si>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</si>
  <si>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</si>
  <si>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</si>
  <si>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</si>
  <si>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</si>
  <si>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</si>
  <si>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</si>
  <si>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</si>
  <si>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</si>
  <si>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</si>
  <si>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</si>
  <si>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</si>
  <si>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</si>
  <si>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</si>
  <si>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</si>
  <si>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</si>
  <si>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</si>
  <si>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</si>
  <si>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</si>
  <si>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</si>
  <si>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</si>
  <si>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</si>
  <si>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</si>
  <si>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</si>
  <si>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</si>
  <si>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</si>
  <si>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</si>
  <si>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</si>
  <si>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</si>
  <si>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</si>
  <si>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</si>
  <si>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</si>
  <si>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</si>
  <si>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</si>
  <si>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</si>
  <si>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</si>
  <si>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</si>
  <si>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</si>
  <si>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</si>
  <si>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</si>
  <si>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</si>
  <si>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</si>
  <si>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</si>
  <si>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</si>
  <si>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</si>
  <si>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</si>
  <si>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</si>
  <si>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</si>
  <si>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</si>
  <si>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</si>
  <si>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</si>
  <si>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</si>
  <si>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</si>
  <si>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</si>
  <si>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</si>
  <si>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</si>
  <si>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</si>
  <si>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</si>
  <si>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</si>
  <si>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</si>
  <si>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</si>
  <si>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</si>
  <si>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</si>
  <si>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</si>
  <si>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</si>
  <si>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</si>
  <si>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</si>
  <si>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</si>
  <si>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</si>
  <si>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</si>
  <si>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</si>
  <si>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</si>
  <si>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</si>
  <si>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</si>
  <si>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</si>
  <si>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</si>
  <si>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</si>
  <si>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</si>
  <si>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</si>
  <si>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</si>
  <si>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</si>
  <si>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</si>
  <si>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</si>
  <si>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</si>
  <si>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</si>
  <si>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</si>
  <si>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</si>
  <si>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</si>
  <si>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</si>
  <si>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</si>
  <si>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</si>
  <si>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</si>
  <si>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</si>
  <si>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</si>
  <si>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</si>
  <si>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</si>
  <si>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</si>
  <si>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</si>
  <si>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</si>
  <si>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</si>
  <si>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</si>
  <si>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</si>
  <si>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</si>
  <si>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</si>
  <si>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</si>
  <si>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</si>
  <si>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</si>
  <si>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</si>
  <si>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</si>
  <si>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</si>
  <si>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</si>
  <si>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</si>
  <si>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</si>
  <si>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</si>
  <si>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</si>
  <si>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</si>
  <si>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</si>
  <si>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</si>
  <si>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</si>
  <si>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</si>
  <si>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</si>
  <si>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</si>
  <si>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</si>
  <si>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</si>
  <si>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</si>
  <si>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</si>
  <si>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</si>
  <si>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</si>
  <si>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</si>
  <si>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</si>
  <si>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</si>
  <si>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</si>
  <si>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</si>
  <si>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</si>
  <si>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</si>
  <si>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</si>
  <si>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</si>
  <si>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</si>
  <si>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</si>
  <si>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</si>
  <si>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</si>
  <si>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</si>
  <si>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</si>
  <si>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</si>
  <si>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</si>
  <si>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</si>
  <si>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</si>
  <si>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</si>
  <si>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</si>
  <si>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</si>
  <si>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</si>
  <si>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</si>
  <si>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</si>
  <si>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</si>
  <si>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</si>
  <si>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</si>
  <si>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</si>
  <si>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</si>
  <si>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</si>
  <si>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</si>
  <si>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</si>
  <si>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</si>
  <si>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</si>
  <si>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</si>
  <si>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</si>
  <si>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</si>
  <si>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</si>
  <si>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</si>
  <si>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</si>
  <si>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</si>
  <si>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</si>
  <si>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</si>
  <si>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</si>
  <si>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</si>
  <si>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</si>
  <si>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</si>
  <si>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</si>
  <si>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</si>
  <si>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</si>
  <si>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</si>
  <si>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</si>
  <si>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</si>
  <si>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</si>
  <si>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</si>
  <si>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</si>
  <si>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</si>
  <si>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</si>
  <si>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</si>
  <si>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</si>
  <si>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</si>
  <si>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</si>
  <si>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</si>
  <si>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</si>
  <si>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</si>
  <si>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</si>
  <si>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</si>
  <si>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</si>
  <si>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</si>
  <si>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</si>
  <si>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</si>
  <si>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</si>
  <si>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</si>
  <si>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</si>
  <si>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</si>
  <si>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</si>
  <si>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</si>
  <si>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</si>
  <si>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</si>
  <si>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</si>
  <si>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</si>
  <si>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</si>
  <si>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</si>
  <si>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</si>
  <si>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</si>
  <si>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</si>
  <si>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</si>
  <si>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</si>
  <si>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</si>
  <si>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</si>
  <si>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</si>
  <si>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</si>
  <si>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</si>
  <si>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</si>
  <si>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</si>
  <si>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</si>
  <si>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</si>
  <si>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</si>
  <si>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</si>
  <si>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</si>
  <si>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</si>
  <si>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</si>
  <si>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</si>
  <si>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</si>
  <si>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</si>
  <si>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</si>
  <si>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</si>
  <si>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</si>
  <si>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</si>
  <si>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</si>
  <si>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</si>
  <si>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</si>
  <si>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</si>
  <si>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</si>
  <si>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</si>
  <si>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</si>
  <si>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</si>
  <si>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</si>
  <si>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</si>
  <si>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</si>
  <si>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</si>
  <si>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</si>
  <si>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</si>
  <si>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</si>
  <si>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</si>
  <si>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</si>
  <si>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</si>
  <si>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</si>
  <si>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</si>
  <si>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</si>
  <si>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</si>
  <si>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</si>
  <si>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</si>
  <si>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</si>
  <si>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</si>
  <si>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</si>
  <si>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</si>
  <si>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</si>
  <si>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</si>
  <si>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</si>
  <si>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</si>
  <si>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</si>
  <si>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</si>
  <si>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</si>
  <si>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</si>
  <si>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</si>
  <si>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</si>
  <si>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</si>
  <si>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</si>
  <si>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</si>
  <si>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</si>
  <si>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</si>
  <si>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</si>
  <si>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</si>
  <si>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</si>
  <si>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</si>
  <si>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</si>
  <si>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</si>
  <si>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</si>
  <si>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</si>
  <si>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</si>
  <si>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</si>
  <si>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</si>
  <si>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</si>
  <si>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</si>
  <si>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</si>
  <si>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</si>
  <si>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</si>
  <si>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</si>
  <si>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</si>
  <si>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</si>
  <si>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</si>
  <si>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</si>
  <si>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</si>
  <si>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</si>
  <si>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</si>
  <si>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</si>
  <si>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</si>
  <si>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</si>
  <si>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</si>
  <si>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</si>
  <si>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</si>
  <si>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</si>
  <si>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</si>
  <si>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</si>
  <si>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</si>
  <si>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</si>
  <si>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</si>
  <si>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</si>
  <si>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</si>
  <si>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</si>
  <si>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</si>
  <si>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</si>
  <si>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</si>
  <si>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</si>
  <si>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</si>
  <si>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</si>
  <si>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</si>
  <si>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</si>
  <si>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</si>
  <si>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</si>
  <si>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</si>
  <si>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</si>
  <si>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</si>
  <si>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</si>
  <si>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</si>
  <si>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</si>
  <si>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</si>
  <si>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</si>
  <si>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</si>
  <si>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</si>
  <si>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</si>
  <si>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</si>
  <si>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</si>
  <si>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</si>
  <si>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</si>
  <si>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</si>
  <si>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</si>
  <si>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</si>
  <si>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</si>
  <si>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</si>
  <si>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</si>
  <si>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</si>
  <si>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</si>
  <si>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</si>
  <si>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</si>
  <si>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</si>
  <si>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</si>
  <si>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</si>
  <si>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</si>
  <si>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</si>
  <si>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</si>
  <si>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</si>
  <si>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</si>
  <si>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</si>
  <si>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</si>
  <si>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</si>
  <si>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</si>
  <si>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</si>
  <si>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</si>
  <si>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</si>
  <si>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</si>
  <si>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</si>
  <si>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</si>
  <si>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</si>
  <si>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</si>
  <si>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</si>
  <si>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</si>
  <si>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</si>
  <si>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</si>
  <si>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</si>
  <si>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</si>
  <si>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</si>
  <si>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</si>
  <si>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</si>
  <si>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</si>
  <si>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</si>
  <si>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</si>
  <si>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</si>
  <si>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</si>
  <si>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</si>
  <si>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</si>
  <si>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</si>
  <si>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</si>
  <si>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</si>
  <si>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</si>
  <si>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</si>
  <si>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</si>
  <si>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</si>
  <si>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</si>
  <si>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</si>
  <si>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</si>
  <si>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</si>
  <si>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</si>
  <si>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</si>
  <si>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</si>
  <si>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</si>
  <si>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</si>
  <si>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</si>
  <si>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</si>
  <si>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</si>
  <si>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</si>
  <si>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</si>
  <si>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</si>
  <si>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</si>
  <si>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</si>
  <si>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</si>
  <si>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</si>
  <si>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</si>
  <si>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</si>
  <si>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</si>
  <si>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</si>
  <si>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</si>
  <si>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</si>
  <si>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</si>
  <si>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</si>
  <si>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</si>
  <si>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</si>
  <si>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</si>
  <si>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</si>
  <si>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</si>
  <si>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</si>
  <si>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</si>
  <si>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</si>
  <si>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</si>
  <si>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</si>
  <si>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</si>
  <si>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</si>
  <si>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</si>
  <si>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</si>
  <si>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</si>
  <si>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</si>
  <si>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</si>
  <si>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</si>
  <si>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</si>
  <si>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</si>
  <si>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</si>
  <si>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</si>
  <si>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</si>
  <si>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</si>
  <si>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</si>
  <si>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</si>
  <si>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</si>
  <si>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</si>
  <si>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</si>
  <si>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</si>
  <si>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</si>
  <si>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</si>
  <si>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</si>
  <si>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</si>
  <si>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</si>
  <si>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</si>
  <si>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</si>
  <si>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</si>
  <si>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</si>
  <si>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</si>
  <si>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</si>
  <si>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</si>
  <si>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</si>
  <si>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</si>
  <si>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</si>
  <si>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</si>
  <si>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</si>
  <si>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</si>
  <si>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</si>
  <si>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</si>
  <si>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</si>
  <si>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</si>
  <si>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</si>
  <si>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</si>
  <si>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</si>
  <si>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</si>
  <si>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</si>
  <si>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</si>
  <si>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</si>
  <si>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</si>
  <si>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</si>
  <si>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</si>
  <si>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</si>
  <si>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</si>
  <si>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</si>
  <si>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</si>
  <si>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</si>
  <si>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</si>
  <si>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</si>
  <si>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</si>
  <si>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</si>
  <si>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</si>
  <si>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</si>
  <si>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</si>
  <si>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</si>
  <si>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</si>
  <si>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</si>
  <si>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</si>
  <si>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</si>
  <si>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</si>
  <si>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</si>
  <si>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</si>
  <si>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</si>
  <si>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</si>
  <si>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</si>
  <si>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</si>
  <si>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</si>
  <si>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</si>
  <si>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</si>
  <si>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</si>
  <si>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</si>
  <si>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</si>
  <si>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</si>
  <si>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</si>
  <si>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</si>
  <si>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</si>
  <si>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</si>
  <si>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</si>
  <si>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</si>
  <si>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</si>
  <si>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</si>
  <si>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</si>
  <si>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</si>
  <si>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</si>
  <si>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</si>
  <si>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</si>
  <si>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</si>
  <si>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</si>
  <si>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</si>
  <si>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</si>
  <si>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</si>
  <si>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</si>
  <si>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</si>
  <si>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</si>
  <si>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</si>
  <si>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</si>
  <si>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</si>
  <si>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</si>
  <si>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</si>
  <si>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</si>
  <si>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</si>
  <si>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</si>
  <si>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</si>
  <si>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</si>
  <si>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</si>
  <si>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</si>
  <si>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</si>
  <si>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</si>
  <si>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</si>
  <si>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</si>
  <si>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</si>
  <si>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</si>
  <si>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</si>
  <si>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</si>
  <si>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</si>
  <si>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</si>
  <si>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</si>
  <si>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</si>
  <si>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</si>
  <si>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</si>
  <si>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</si>
  <si>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</si>
  <si>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</si>
  <si>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</si>
  <si>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</si>
  <si>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</si>
  <si>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</si>
  <si>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</si>
  <si>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</si>
  <si>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</si>
  <si>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</si>
  <si>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</si>
  <si>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</si>
  <si>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</si>
  <si>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</si>
  <si>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</si>
  <si>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</si>
  <si>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</si>
  <si>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</si>
  <si>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</si>
  <si>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</si>
  <si>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</si>
  <si>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</si>
  <si>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</si>
  <si>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</si>
  <si>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</si>
  <si>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</si>
  <si>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</si>
  <si>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</si>
  <si>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</si>
  <si>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</si>
  <si>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</si>
  <si>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</si>
  <si>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</si>
  <si>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</si>
  <si>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</si>
  <si>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</si>
  <si>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</si>
  <si>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</si>
  <si>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</si>
  <si>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</si>
  <si>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</si>
  <si>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</si>
  <si>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</si>
  <si>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</si>
  <si>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</si>
  <si>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</si>
  <si>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</si>
  <si>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</si>
  <si>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</si>
  <si>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</si>
  <si>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</si>
  <si>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</si>
  <si>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</si>
  <si>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</si>
  <si>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</si>
  <si>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</si>
  <si>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</si>
  <si>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</si>
  <si>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</si>
  <si>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</si>
  <si>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</si>
  <si>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</si>
  <si>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</si>
  <si>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</si>
  <si>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</si>
  <si>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</si>
  <si>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</si>
  <si>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</si>
  <si>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</si>
  <si>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</si>
  <si>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</si>
  <si>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</si>
  <si>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</si>
  <si>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</si>
  <si>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</si>
  <si>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</si>
  <si>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</si>
  <si>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</si>
  <si>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</si>
  <si>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</si>
  <si>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</si>
  <si>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</si>
  <si>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</si>
  <si>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</si>
  <si>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</si>
  <si>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</si>
  <si>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</si>
  <si>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</si>
  <si>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</si>
  <si>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</si>
  <si>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</si>
  <si>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</si>
  <si>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</si>
  <si>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</si>
  <si>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</si>
  <si>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</si>
  <si>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</si>
  <si>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</si>
  <si>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</si>
  <si>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</si>
  <si>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</si>
  <si>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</si>
  <si>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</si>
  <si>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</si>
  <si>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</si>
  <si>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</si>
  <si>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</si>
  <si>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</si>
  <si>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</si>
  <si>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</si>
  <si>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</si>
  <si>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</si>
  <si>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</si>
  <si>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</si>
  <si>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</si>
  <si>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</si>
  <si>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</si>
  <si>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</si>
  <si>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</si>
  <si>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</si>
  <si>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</si>
  <si>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</si>
  <si>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</si>
  <si>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</si>
  <si>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</si>
  <si>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</si>
  <si>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</si>
  <si>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</si>
  <si>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</si>
  <si>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</si>
  <si>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</si>
  <si>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</si>
  <si>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</si>
  <si>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</si>
  <si>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</si>
  <si>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</si>
  <si>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</si>
  <si>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</si>
  <si>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</si>
  <si>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</si>
  <si>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</si>
  <si>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</si>
  <si>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</si>
  <si>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</si>
  <si>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</si>
  <si>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</si>
  <si>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</si>
  <si>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</si>
  <si>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</si>
  <si>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</si>
  <si>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</si>
  <si>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</si>
  <si>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</si>
  <si>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</si>
  <si>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</si>
  <si>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</si>
  <si>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</si>
  <si>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</si>
  <si>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</si>
  <si>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</si>
  <si>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</si>
  <si>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</si>
  <si>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</si>
  <si>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</si>
  <si>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</si>
  <si>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</si>
  <si>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</si>
  <si>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</si>
  <si>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</si>
  <si>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</si>
  <si>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</si>
  <si>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</si>
  <si>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</si>
  <si>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</si>
  <si>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</si>
  <si>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</si>
  <si>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</si>
  <si>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</si>
  <si>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</si>
  <si>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</si>
  <si>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</si>
  <si>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</si>
  <si>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</si>
  <si>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</si>
  <si>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</si>
  <si>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</si>
  <si>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</si>
  <si>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</si>
  <si>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</si>
  <si>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</si>
  <si>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</si>
  <si>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</si>
  <si>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</si>
  <si>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</si>
  <si>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</si>
  <si>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</si>
  <si>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</si>
  <si>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</si>
  <si>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</si>
  <si>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</si>
  <si>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</si>
  <si>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</si>
  <si>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</si>
  <si>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</si>
  <si>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</si>
  <si>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</si>
  <si>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</si>
  <si>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</si>
  <si>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</si>
  <si>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</si>
  <si>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</si>
  <si>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</si>
  <si>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</si>
  <si>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</si>
  <si>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</si>
  <si>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</si>
  <si>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</si>
  <si>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</si>
  <si>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</si>
  <si>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</si>
  <si>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</si>
  <si>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</si>
  <si>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</si>
  <si>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</si>
  <si>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</si>
  <si>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</si>
  <si>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</si>
  <si>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</si>
  <si>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</si>
  <si>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</si>
  <si>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</si>
  <si>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</si>
  <si>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</si>
  <si>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</si>
  <si>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</si>
  <si>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</si>
  <si>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</si>
  <si>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</si>
  <si>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</si>
  <si>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</si>
  <si>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</si>
  <si>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</si>
  <si>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</si>
  <si>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</si>
  <si>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</si>
  <si>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</si>
  <si>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</si>
  <si>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</si>
  <si>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</si>
  <si>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</si>
  <si>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</si>
  <si>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</si>
  <si>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</si>
  <si>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</si>
  <si>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</si>
  <si>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</si>
  <si>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</si>
  <si>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</si>
  <si>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</si>
  <si>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</si>
  <si>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</si>
  <si>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</si>
  <si>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</si>
  <si>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</si>
  <si>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</si>
  <si>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</si>
  <si>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</si>
  <si>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</si>
  <si>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</si>
  <si>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</si>
  <si>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</si>
  <si>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</si>
  <si>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</si>
  <si>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</si>
  <si>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</si>
  <si>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</si>
  <si>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</si>
  <si>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</si>
  <si>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</si>
  <si>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</si>
  <si>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</si>
  <si>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</si>
  <si>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</si>
  <si>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</si>
  <si>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</si>
  <si>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</si>
  <si>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</si>
  <si>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</si>
  <si>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</si>
  <si>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</si>
  <si>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</si>
  <si>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</si>
  <si>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</si>
  <si>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</si>
  <si>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</si>
  <si>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</si>
  <si>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</si>
  <si>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</si>
  <si>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</si>
  <si>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</si>
  <si>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</si>
  <si>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</si>
  <si>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</si>
  <si>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</si>
  <si>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</si>
  <si>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</si>
  <si>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</si>
  <si>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</si>
  <si>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</si>
  <si>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</si>
  <si>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</si>
  <si>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</si>
  <si>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</si>
  <si>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</si>
  <si>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</si>
  <si>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</si>
  <si>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</si>
  <si>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</si>
  <si>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</si>
  <si>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</si>
  <si>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</si>
  <si>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</si>
  <si>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</si>
  <si>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</si>
  <si>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</si>
  <si>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</si>
  <si>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</si>
  <si>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</si>
  <si>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</si>
  <si>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</si>
  <si>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</si>
  <si>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</si>
  <si>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</si>
  <si>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</si>
  <si>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</si>
  <si>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</si>
  <si>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</si>
  <si>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</si>
  <si>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</si>
  <si>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</si>
  <si>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</si>
  <si>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</si>
  <si>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</si>
  <si>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</si>
  <si>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</si>
  <si>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</si>
  <si>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</si>
  <si>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</si>
  <si>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</si>
  <si>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</si>
  <si>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</si>
  <si>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</si>
  <si>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</si>
  <si>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</si>
  <si>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</si>
  <si>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</si>
  <si>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</si>
  <si>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</si>
  <si>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</si>
  <si>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</si>
  <si>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</si>
  <si>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</si>
  <si>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</si>
  <si>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</si>
  <si>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</si>
  <si>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</si>
  <si>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</si>
  <si>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</si>
  <si>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</si>
  <si>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</si>
  <si>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</si>
  <si>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</si>
  <si>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</si>
  <si>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</si>
  <si>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</si>
  <si>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</si>
  <si>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</si>
  <si>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</si>
  <si>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</si>
  <si>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</si>
  <si>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</si>
  <si>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</si>
  <si>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</si>
  <si>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</si>
  <si>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</si>
  <si>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</si>
  <si>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</si>
  <si>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</si>
  <si>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</si>
  <si>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</si>
  <si>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</si>
  <si>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</si>
  <si>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</si>
  <si>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</si>
  <si>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</si>
  <si>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</si>
  <si>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</si>
  <si>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</si>
  <si>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</si>
  <si>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</si>
  <si>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</si>
  <si>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</si>
  <si>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</si>
  <si>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</si>
  <si>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</si>
  <si>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</si>
  <si>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</si>
  <si>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</si>
  <si>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</si>
  <si>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</si>
  <si>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</si>
  <si>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</si>
  <si>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</si>
  <si>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</si>
  <si>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</si>
  <si>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</si>
  <si>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</si>
  <si>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</si>
  <si>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</si>
  <si>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</si>
  <si>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</si>
  <si>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</si>
  <si>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</si>
  <si>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</si>
  <si>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</si>
  <si>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</si>
  <si>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</si>
  <si>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</si>
  <si>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</si>
  <si>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</si>
  <si>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</si>
  <si>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</si>
  <si>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</si>
  <si>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</si>
  <si>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</si>
  <si>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</si>
  <si>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</si>
  <si>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</si>
  <si>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</si>
  <si>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</si>
  <si>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</si>
  <si>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</si>
  <si>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</si>
  <si>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</si>
  <si>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</si>
  <si>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</si>
  <si>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</si>
  <si>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</si>
  <si>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</si>
  <si>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</si>
  <si>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</si>
  <si>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</si>
  <si>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</si>
  <si>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</si>
  <si>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</si>
  <si>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</si>
  <si>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</si>
  <si>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</si>
  <si>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</si>
  <si>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</si>
  <si>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</si>
  <si>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</si>
  <si>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</si>
  <si>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</si>
  <si>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</si>
  <si>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</si>
  <si>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</si>
  <si>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</si>
  <si>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</si>
  <si>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</si>
  <si>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</si>
  <si>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</si>
  <si>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</si>
  <si>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</si>
  <si>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</si>
  <si>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</si>
  <si>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</si>
  <si>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</si>
  <si>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</si>
  <si>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</si>
  <si>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</si>
  <si>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</si>
  <si>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</si>
  <si>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</si>
  <si>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</si>
  <si>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</si>
  <si>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</si>
  <si>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</si>
  <si>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</si>
  <si>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</si>
  <si>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</si>
  <si>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</si>
  <si>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</si>
  <si>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</si>
  <si>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</si>
  <si>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</si>
  <si>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</si>
  <si>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</si>
  <si>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</si>
  <si>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</si>
  <si>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</si>
  <si>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</si>
  <si>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</si>
  <si>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</si>
  <si>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</si>
  <si>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</si>
  <si>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</si>
  <si>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</si>
  <si>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</si>
  <si>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</si>
  <si>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</si>
  <si>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</si>
  <si>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</si>
  <si>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</si>
  <si>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</si>
  <si>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</si>
  <si>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</si>
  <si>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</si>
  <si>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</si>
  <si>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</si>
  <si>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</si>
  <si>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</si>
  <si>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</si>
  <si>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</si>
  <si>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</si>
  <si>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</si>
  <si>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</si>
  <si>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</si>
  <si>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</si>
  <si>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</si>
  <si>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</si>
  <si>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</si>
  <si>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</si>
  <si>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</si>
  <si>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</si>
  <si>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</si>
  <si>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</si>
  <si>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</si>
  <si>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</si>
  <si>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</si>
  <si>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</si>
  <si>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</si>
  <si>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</si>
  <si>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</si>
  <si>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</si>
  <si>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</si>
  <si>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</si>
  <si>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</si>
  <si>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</si>
  <si>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</si>
  <si>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</si>
  <si>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</si>
  <si>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</si>
  <si>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</si>
  <si>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</si>
  <si>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</si>
  <si>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</si>
  <si>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</si>
  <si>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</si>
  <si>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</si>
  <si>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</si>
  <si>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</si>
  <si>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</si>
  <si>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</si>
  <si>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</si>
  <si>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</si>
  <si>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</si>
  <si>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</si>
  <si>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</si>
  <si>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</si>
  <si>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</si>
  <si>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</si>
  <si>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</si>
  <si>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</si>
  <si>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</si>
  <si>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</si>
  <si>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</si>
  <si>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</si>
  <si>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</si>
  <si>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</si>
  <si>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</si>
  <si>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</si>
  <si>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</si>
  <si>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</si>
  <si>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</si>
  <si>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</si>
  <si>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</si>
  <si>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</si>
  <si>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</si>
  <si>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</si>
  <si>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</si>
  <si>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</si>
  <si>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</si>
  <si>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</si>
  <si>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</si>
  <si>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</si>
  <si>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</si>
  <si>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</si>
  <si>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</si>
  <si>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</si>
  <si>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</si>
  <si>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</si>
  <si>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</si>
  <si>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</si>
  <si>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</si>
  <si>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</si>
  <si>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</si>
  <si>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</si>
  <si>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</si>
  <si>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</si>
  <si>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</si>
  <si>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</si>
  <si>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</si>
  <si>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</si>
  <si>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</si>
  <si>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</si>
  <si>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</si>
  <si>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</si>
  <si>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</si>
  <si>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</si>
  <si>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</si>
  <si>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</si>
  <si>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</si>
  <si>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</si>
  <si>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</si>
  <si>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</si>
  <si>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</si>
  <si>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</si>
  <si>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</si>
  <si>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</si>
  <si>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</si>
  <si>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</si>
  <si>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</si>
  <si>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</si>
  <si>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</si>
  <si>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</si>
  <si>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</si>
  <si>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</si>
  <si>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</si>
  <si>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</si>
  <si>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</si>
  <si>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</si>
  <si>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</si>
  <si>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</si>
  <si>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</si>
  <si>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</si>
  <si>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</si>
  <si>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</si>
  <si>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</si>
  <si>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</si>
  <si>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</si>
  <si>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</si>
  <si>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</si>
  <si>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</si>
  <si>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</si>
  <si>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</si>
  <si>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</si>
  <si>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</si>
  <si>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</si>
  <si>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</si>
  <si>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</si>
  <si>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</si>
  <si>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</si>
  <si>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</si>
  <si>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</si>
  <si>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</si>
  <si>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</si>
  <si>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</si>
  <si>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</si>
  <si>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</si>
  <si>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</si>
  <si>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</si>
  <si>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</si>
  <si>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</si>
  <si>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</si>
  <si>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</si>
  <si>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</si>
  <si>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</si>
  <si>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</si>
  <si>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</si>
  <si>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</si>
  <si>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</si>
  <si>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</si>
  <si>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</si>
  <si>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</si>
  <si>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</si>
  <si>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</si>
  <si>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</si>
  <si>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</si>
  <si>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</si>
  <si>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</si>
  <si>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</si>
  <si>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</si>
  <si>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</si>
  <si>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</si>
  <si>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</si>
  <si>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</si>
  <si>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</si>
  <si>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</si>
  <si>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</si>
  <si>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</si>
  <si>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</si>
  <si>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</si>
  <si>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</si>
  <si>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</si>
  <si>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</si>
  <si>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</si>
  <si>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</si>
  <si>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</si>
  <si>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</si>
  <si>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</si>
  <si>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</si>
  <si>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</si>
  <si>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</si>
  <si>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</si>
  <si>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</si>
  <si>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</si>
  <si>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</si>
  <si>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</si>
  <si>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</si>
  <si>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</si>
  <si>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</si>
  <si>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</si>
  <si>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</si>
  <si>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</si>
  <si>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</si>
  <si>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</si>
  <si>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</si>
  <si>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</si>
  <si>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</si>
  <si>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</si>
  <si>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</si>
  <si>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</si>
  <si>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</si>
  <si>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</si>
  <si>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</si>
  <si>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</si>
  <si>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</si>
  <si>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</si>
  <si>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</si>
  <si>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</si>
  <si>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</si>
  <si>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</si>
  <si>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</si>
  <si>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</si>
  <si>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</si>
  <si>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</si>
  <si>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</si>
  <si>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</si>
  <si>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</si>
  <si>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</si>
  <si>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</si>
  <si>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</si>
  <si>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</si>
  <si>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</si>
  <si>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</si>
  <si>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</si>
  <si>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</si>
  <si>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</si>
  <si>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</si>
  <si>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</si>
  <si>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</si>
  <si>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</si>
  <si>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</si>
  <si>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</si>
  <si>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</si>
  <si>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</si>
  <si>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</si>
  <si>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</si>
  <si>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</si>
  <si>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</si>
  <si>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</si>
  <si>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</si>
  <si>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</si>
  <si>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</si>
  <si>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</si>
  <si>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</si>
  <si>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</si>
  <si>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</si>
  <si>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</si>
  <si>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</si>
  <si>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</si>
  <si>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</si>
  <si>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</si>
  <si>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</si>
  <si>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</si>
  <si>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</si>
  <si>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</si>
  <si>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</si>
  <si>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</si>
  <si>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</si>
  <si>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</si>
  <si>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</si>
  <si>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</si>
  <si>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</si>
  <si>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</si>
  <si>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</si>
  <si>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</si>
  <si>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</si>
  <si>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</si>
  <si>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</si>
  <si>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</si>
  <si>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</si>
  <si>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</si>
  <si>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</si>
  <si>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</si>
  <si>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</si>
  <si>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</si>
  <si>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</si>
  <si>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</si>
  <si>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</si>
  <si>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</si>
  <si>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</si>
  <si>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</si>
  <si>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</si>
  <si>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</si>
  <si>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</si>
  <si>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</si>
  <si>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</si>
  <si>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</si>
  <si>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</si>
  <si>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</si>
  <si>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</si>
  <si>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</si>
  <si>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</si>
  <si>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</si>
  <si>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</si>
  <si>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</si>
  <si>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</si>
  <si>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</si>
  <si>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</si>
  <si>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</si>
  <si>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</si>
  <si>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</si>
  <si>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</si>
  <si>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</si>
  <si>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</si>
  <si>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</si>
  <si>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</si>
  <si>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</si>
  <si>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</si>
  <si>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</si>
  <si>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</si>
  <si>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</si>
  <si>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</si>
  <si>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</si>
  <si>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</si>
  <si>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</si>
  <si>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</si>
  <si>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</si>
  <si>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</si>
  <si>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</si>
  <si>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</si>
  <si>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</si>
  <si>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</si>
  <si>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</si>
  <si>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</si>
  <si>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</si>
  <si>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</si>
  <si>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</si>
  <si>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</si>
  <si>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</si>
  <si>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</si>
  <si>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</si>
  <si>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</si>
  <si>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</si>
  <si>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</si>
  <si>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</si>
  <si>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</si>
  <si>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</si>
  <si>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</si>
  <si>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</si>
  <si>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</si>
  <si>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</si>
  <si>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</si>
  <si>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</si>
  <si>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</si>
  <si>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</si>
  <si>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</si>
  <si>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</si>
  <si>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</si>
  <si>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</si>
  <si>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</si>
  <si>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</si>
  <si>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</si>
  <si>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</si>
  <si>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</si>
  <si>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</si>
  <si>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</si>
  <si>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</si>
  <si>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</si>
  <si>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</si>
  <si>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</si>
  <si>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</si>
  <si>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</si>
  <si>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</si>
  <si>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</si>
  <si>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</si>
  <si>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</si>
  <si>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</si>
  <si>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</si>
  <si>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</si>
  <si>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</si>
  <si>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</si>
  <si>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</si>
  <si>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</si>
  <si>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</si>
  <si>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</si>
  <si>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</si>
  <si>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</si>
  <si>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</si>
  <si>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</si>
  <si>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</si>
  <si>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</si>
  <si>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</si>
  <si>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</si>
  <si>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</si>
  <si>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</si>
  <si>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</si>
  <si>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</si>
  <si>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</si>
  <si>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</si>
  <si>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</si>
  <si>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</si>
  <si>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</si>
  <si>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</si>
  <si>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</si>
  <si>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</si>
  <si>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</si>
  <si>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</si>
  <si>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</si>
  <si>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</si>
  <si>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</si>
  <si>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</si>
  <si>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</si>
  <si>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</si>
  <si>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</si>
  <si>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</si>
  <si>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</si>
  <si>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</si>
  <si>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</si>
  <si>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</si>
  <si>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</si>
  <si>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</si>
  <si>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</si>
  <si>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</si>
  <si>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</si>
  <si>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</si>
  <si>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</si>
  <si>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</si>
  <si>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</si>
  <si>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</si>
  <si>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</si>
  <si>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</si>
  <si>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</si>
  <si>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</si>
  <si>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</si>
  <si>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</si>
  <si>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</si>
  <si>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</si>
  <si>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</si>
  <si>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</si>
  <si>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</si>
  <si>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</si>
  <si>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</si>
  <si>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</si>
  <si>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</si>
  <si>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</si>
  <si>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</si>
  <si>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</si>
  <si>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</si>
  <si>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</si>
  <si>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</si>
  <si>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</si>
  <si>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</si>
  <si>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</si>
  <si>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</si>
  <si>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</si>
  <si>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</si>
  <si>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</si>
  <si>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</si>
  <si>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</si>
  <si>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</si>
  <si>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</si>
  <si>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</si>
  <si>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</si>
  <si>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</si>
  <si>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</si>
  <si>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</si>
  <si>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</si>
  <si>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</si>
  <si>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</si>
  <si>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</si>
  <si>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</si>
  <si>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</si>
  <si>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</si>
  <si>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</si>
  <si>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</si>
  <si>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</si>
  <si>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</si>
  <si>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</si>
  <si>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</si>
  <si>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</si>
  <si>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</si>
  <si>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</si>
  <si>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</si>
  <si>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</si>
  <si>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</si>
  <si>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</si>
  <si>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</si>
  <si>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</si>
  <si>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</si>
  <si>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</si>
  <si>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</si>
  <si>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</si>
  <si>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</si>
  <si>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</si>
  <si>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</si>
  <si>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</si>
  <si>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</si>
  <si>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</si>
  <si>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</si>
  <si>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</si>
  <si>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</si>
  <si>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</si>
  <si>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</si>
  <si>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</si>
  <si>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</si>
  <si>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</si>
  <si>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</si>
  <si>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</si>
  <si>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</si>
  <si>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</si>
  <si>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</si>
  <si>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</si>
  <si>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</si>
  <si>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</si>
  <si>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</si>
  <si>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</si>
  <si>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</si>
  <si>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</si>
  <si>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</si>
  <si>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</si>
  <si>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</si>
  <si>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</si>
  <si>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</si>
  <si>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</si>
  <si>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</si>
  <si>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</si>
  <si>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</si>
  <si>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</si>
  <si>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</si>
  <si>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</si>
  <si>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</si>
  <si>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</si>
  <si>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</si>
  <si>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</si>
  <si>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</si>
  <si>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</si>
  <si>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</si>
  <si>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</si>
  <si>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</si>
  <si>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</si>
  <si>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</si>
  <si>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</si>
  <si>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</si>
  <si>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</si>
  <si>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</si>
  <si>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</si>
  <si>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</si>
  <si>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</si>
  <si>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</si>
  <si>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</si>
  <si>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</si>
  <si>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</si>
  <si>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</si>
  <si>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</si>
  <si>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</si>
  <si>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</si>
  <si>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</si>
  <si>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</si>
  <si>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</si>
  <si>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</si>
  <si>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</si>
  <si>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</si>
  <si>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</si>
  <si>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</si>
  <si>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</si>
  <si>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</si>
  <si>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</si>
  <si>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</si>
  <si>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</si>
  <si>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</si>
  <si>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</si>
  <si>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</si>
  <si>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</si>
  <si>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</si>
  <si>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</si>
  <si>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</si>
  <si>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</si>
  <si>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</si>
  <si>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</si>
  <si>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</si>
  <si>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</si>
  <si>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</si>
  <si>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</si>
  <si>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</si>
  <si>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</si>
  <si>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</si>
  <si>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</si>
  <si>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</si>
  <si>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</si>
  <si>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</si>
  <si>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</si>
  <si>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</si>
  <si>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</si>
  <si>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</si>
  <si>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</si>
  <si>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</si>
  <si>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</si>
  <si>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</si>
  <si>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</si>
  <si>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</si>
  <si>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</si>
  <si>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</si>
  <si>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</si>
  <si>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</si>
  <si>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</si>
  <si>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</si>
  <si>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</si>
  <si>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</si>
  <si>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</si>
  <si>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</si>
  <si>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</si>
  <si>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</si>
  <si>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</si>
  <si>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</si>
  <si>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</si>
  <si>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</si>
  <si>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</si>
  <si>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</si>
  <si>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</si>
  <si>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</si>
  <si>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</si>
  <si>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</si>
  <si>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</si>
  <si>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</si>
  <si>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</si>
  <si>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</si>
  <si>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</si>
  <si>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</si>
  <si>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</si>
  <si>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</si>
  <si>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</si>
  <si>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</si>
  <si>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</si>
  <si>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</si>
  <si>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</si>
  <si>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</si>
  <si>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</si>
  <si>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</si>
  <si>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</si>
  <si>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</si>
  <si>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</si>
  <si>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</si>
  <si>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</si>
  <si>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</si>
  <si>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</si>
  <si>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</si>
  <si>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</si>
  <si>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</si>
  <si>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</si>
  <si>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</si>
  <si>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</si>
  <si>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</si>
  <si>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</si>
  <si>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</si>
  <si>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</si>
  <si>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</si>
  <si>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</si>
  <si>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</si>
  <si>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</si>
  <si>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</si>
  <si>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</si>
  <si>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</si>
  <si>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</si>
  <si>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</si>
  <si>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</si>
  <si>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</si>
  <si>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</si>
  <si>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</si>
  <si>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</si>
  <si>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</si>
  <si>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</si>
  <si>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</si>
  <si>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</si>
  <si>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</si>
  <si>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</si>
  <si>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</si>
  <si>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</si>
  <si>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</si>
  <si>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</si>
  <si>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</si>
  <si>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</si>
  <si>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</si>
  <si>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</si>
  <si>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</si>
  <si>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</si>
  <si>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</si>
  <si>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</si>
  <si>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</si>
  <si>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</si>
  <si>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</si>
  <si>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</si>
  <si>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</si>
  <si>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</si>
  <si>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</si>
  <si>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</si>
  <si>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</si>
  <si>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</si>
  <si>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</si>
  <si>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</si>
  <si>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</si>
  <si>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</si>
  <si>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</si>
  <si>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</si>
  <si>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</si>
  <si>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</si>
  <si>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</si>
  <si>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</si>
  <si>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</si>
  <si>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</si>
  <si>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</si>
  <si>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</si>
  <si>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</si>
  <si>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</si>
  <si>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</si>
  <si>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</si>
  <si>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</si>
  <si>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</si>
  <si>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</si>
  <si>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</si>
  <si>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</si>
  <si>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</si>
  <si>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</si>
  <si>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</si>
  <si>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</si>
  <si>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</si>
  <si>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</si>
  <si>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</si>
  <si>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</si>
  <si>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</si>
  <si>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</si>
  <si>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</si>
  <si>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</si>
  <si>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</si>
  <si>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</si>
  <si>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</si>
  <si>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</si>
  <si>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</si>
  <si>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</si>
  <si>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</si>
  <si>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</si>
  <si>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</si>
  <si>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</si>
  <si>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</si>
  <si>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</si>
  <si>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</si>
  <si>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</si>
  <si>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</si>
  <si>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</si>
  <si>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</si>
  <si>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</si>
  <si>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</si>
  <si>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</si>
  <si>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</si>
  <si>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</si>
  <si>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</si>
  <si>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</si>
  <si>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</si>
  <si>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</si>
  <si>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</si>
  <si>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</si>
  <si>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</si>
  <si>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</si>
  <si>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</si>
  <si>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</si>
  <si>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</si>
  <si>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</si>
  <si>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</si>
  <si>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</si>
  <si>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</si>
  <si>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</si>
  <si>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</si>
  <si>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</si>
  <si>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</si>
  <si>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</si>
  <si>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</si>
  <si>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</si>
  <si>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</si>
  <si>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</si>
  <si>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</si>
  <si>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</si>
  <si>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</si>
  <si>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</si>
  <si>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</si>
  <si>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</si>
  <si>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</si>
  <si>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</si>
  <si>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</si>
  <si>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</si>
  <si>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</si>
  <si>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</si>
  <si>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</si>
  <si>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</si>
  <si>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</si>
  <si>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</si>
  <si>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</si>
  <si>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</si>
  <si>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</si>
  <si>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</si>
  <si>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</si>
  <si>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</si>
  <si>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</si>
  <si>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</si>
  <si>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</si>
  <si>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</si>
  <si>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</si>
  <si>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</si>
  <si>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</si>
  <si>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</si>
  <si>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</si>
  <si>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</si>
  <si>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</si>
  <si>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</si>
  <si>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</si>
  <si>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</si>
  <si>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</si>
  <si>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</si>
  <si>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</si>
  <si>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</si>
  <si>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</si>
  <si>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</si>
  <si>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</si>
  <si>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</si>
  <si>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</si>
  <si>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</si>
  <si>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</si>
  <si>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</si>
  <si>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</si>
  <si>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</si>
  <si>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</si>
  <si>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</si>
  <si>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</si>
  <si>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</si>
  <si>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</si>
  <si>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</si>
  <si>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</si>
  <si>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</si>
  <si>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</si>
  <si>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</si>
  <si>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</si>
  <si>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</si>
  <si>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</si>
  <si>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</si>
  <si>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</si>
  <si>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</si>
  <si>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</si>
  <si>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</si>
  <si>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</si>
  <si>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</si>
  <si>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</si>
  <si>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</si>
  <si>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</si>
  <si>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</si>
  <si>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</si>
  <si>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</si>
  <si>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</si>
  <si>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</si>
  <si>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</si>
  <si>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</si>
  <si>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</si>
  <si>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</si>
  <si>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</si>
  <si>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</si>
  <si>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</si>
  <si>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</si>
  <si>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</si>
  <si>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</si>
  <si>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</si>
  <si>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</si>
  <si>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</si>
  <si>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</si>
  <si>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</si>
  <si>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</si>
  <si>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</si>
  <si>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</si>
  <si>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</si>
  <si>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</si>
  <si>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</si>
  <si>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</si>
  <si>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</si>
  <si>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</si>
  <si>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</si>
  <si>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</si>
  <si>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</si>
  <si>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</si>
  <si>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</si>
  <si>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</si>
  <si>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</si>
  <si>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</si>
  <si>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</si>
  <si>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</si>
  <si>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</si>
  <si>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</si>
  <si>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</si>
  <si>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</si>
  <si>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</si>
  <si>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</si>
  <si>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</si>
  <si>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</si>
  <si>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</si>
  <si>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</si>
  <si>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</si>
  <si>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</si>
  <si>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</si>
  <si>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</si>
  <si>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</si>
  <si>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</si>
  <si>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</si>
  <si>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</si>
  <si>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</si>
  <si>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</si>
  <si>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</si>
  <si>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</si>
  <si>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</si>
  <si>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</si>
  <si>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</si>
  <si>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</si>
  <si>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</si>
  <si>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</si>
  <si>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</si>
  <si>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</si>
  <si>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</si>
  <si>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</si>
  <si>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</si>
  <si>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</si>
  <si>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</si>
  <si>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</si>
  <si>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</si>
  <si>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</si>
  <si>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</si>
  <si>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</si>
  <si>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</si>
  <si>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</si>
  <si>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</si>
  <si>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</si>
  <si>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</si>
  <si>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</si>
  <si>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</si>
  <si>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</si>
  <si>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</si>
  <si>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</si>
  <si>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</si>
  <si>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</si>
  <si>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</si>
  <si>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</si>
  <si>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</si>
  <si>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</si>
  <si>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</si>
  <si>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</si>
  <si>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</si>
  <si>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</si>
  <si>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</si>
  <si>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</si>
  <si>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</si>
  <si>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</si>
  <si>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</si>
  <si>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</si>
  <si>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</si>
  <si>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</si>
  <si>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</si>
  <si>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</si>
  <si>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</si>
  <si>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</si>
  <si>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</si>
  <si>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</si>
  <si>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</si>
  <si>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</si>
  <si>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</si>
  <si>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</si>
  <si>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</si>
  <si>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</si>
  <si>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</si>
  <si>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</si>
  <si>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</si>
  <si>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</si>
  <si>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</si>
  <si>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</si>
  <si>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</si>
  <si>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</si>
  <si>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</si>
  <si>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</si>
  <si>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</si>
  <si>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</si>
  <si>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</si>
  <si>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</si>
  <si>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</si>
  <si>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</si>
  <si>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</si>
  <si>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</si>
  <si>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</si>
  <si>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</si>
  <si>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</si>
  <si>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</si>
  <si>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</si>
  <si>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</si>
  <si>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</si>
  <si>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</si>
  <si>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</si>
  <si>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</si>
  <si>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</si>
  <si>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</si>
  <si>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</si>
  <si>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</si>
  <si>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</si>
  <si>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</si>
  <si>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</si>
  <si>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</si>
  <si>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</si>
  <si>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</si>
  <si>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</si>
  <si>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</si>
  <si>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</si>
  <si>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</si>
  <si>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</si>
  <si>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</si>
  <si>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</si>
  <si>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</si>
  <si>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</si>
  <si>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</si>
  <si>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</si>
  <si>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</si>
  <si>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</si>
  <si>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</si>
  <si>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</si>
  <si>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</si>
  <si>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</si>
  <si>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</si>
  <si>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</si>
  <si>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</si>
  <si>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</si>
  <si>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</si>
  <si>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</si>
  <si>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</si>
  <si>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</si>
  <si>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</si>
  <si>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</si>
  <si>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</si>
  <si>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</si>
  <si>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</si>
  <si>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</si>
  <si>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</si>
  <si>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</si>
  <si>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</si>
  <si>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</si>
  <si>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</si>
  <si>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</si>
  <si>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</si>
  <si>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</si>
  <si>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</si>
  <si>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</si>
  <si>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</si>
  <si>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</si>
  <si>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</si>
  <si>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</si>
  <si>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</si>
  <si>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</si>
  <si>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</si>
  <si>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</si>
  <si>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</si>
  <si>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</si>
  <si>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</si>
  <si>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</si>
  <si>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</si>
  <si>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</si>
  <si>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</si>
  <si>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</si>
  <si>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</si>
  <si>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</si>
  <si>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</si>
  <si>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</si>
  <si>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</si>
  <si>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</si>
  <si>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</si>
  <si>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</si>
  <si>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</si>
  <si>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</si>
  <si>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</si>
  <si>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</si>
  <si>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</si>
  <si>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</si>
  <si>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</si>
  <si>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</si>
  <si>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</si>
  <si>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</si>
  <si>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</si>
  <si>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</si>
  <si>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</si>
  <si>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</si>
  <si>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</si>
  <si>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</si>
  <si>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</si>
  <si>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</si>
  <si>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</si>
  <si>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</si>
  <si>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</si>
  <si>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</si>
  <si>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</si>
  <si>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</si>
  <si>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</si>
  <si>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</si>
  <si>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</si>
  <si>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</si>
  <si>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</si>
  <si>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</si>
  <si>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</si>
  <si>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</si>
  <si>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</si>
  <si>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</si>
  <si>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</si>
  <si>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</si>
  <si>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</si>
  <si>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</si>
  <si>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</si>
  <si>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</si>
  <si>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</si>
  <si>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</si>
  <si>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</si>
  <si>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</si>
  <si>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</si>
  <si>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</si>
  <si>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</si>
  <si>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</si>
  <si>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</si>
  <si>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</si>
  <si>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</si>
  <si>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</si>
  <si>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</si>
  <si>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</si>
  <si>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</si>
  <si>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</si>
  <si>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</si>
  <si>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</si>
  <si>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</si>
  <si>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</si>
  <si>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</si>
  <si>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</si>
  <si>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</si>
  <si>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</si>
  <si>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</si>
  <si>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</si>
  <si>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</si>
  <si>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</si>
  <si>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</si>
  <si>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</si>
  <si>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</si>
  <si>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</si>
  <si>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</si>
  <si>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</si>
  <si>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</si>
  <si>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</si>
  <si>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</si>
  <si>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</si>
  <si>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</si>
  <si>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</si>
  <si>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</si>
  <si>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</si>
  <si>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</si>
  <si>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</si>
  <si>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</si>
  <si>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</si>
  <si>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</si>
  <si>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</si>
  <si>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</si>
  <si>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</si>
  <si>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</si>
  <si>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</si>
  <si>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</si>
  <si>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</si>
  <si>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</si>
  <si>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</si>
  <si>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</si>
  <si>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</si>
  <si>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</si>
  <si>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</si>
  <si>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</si>
  <si>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</si>
  <si>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</si>
  <si>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</si>
  <si>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</si>
  <si>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</si>
  <si>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</si>
  <si>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</si>
  <si>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</si>
  <si>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</si>
  <si>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</si>
  <si>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</si>
  <si>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</si>
  <si>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</si>
  <si>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</si>
  <si>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</si>
  <si>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</si>
  <si>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</si>
  <si>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</si>
  <si>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</si>
  <si>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</si>
  <si>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</si>
  <si>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</si>
  <si>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</si>
  <si>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</si>
  <si>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</si>
  <si>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</si>
  <si>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</si>
  <si>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</si>
  <si>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</si>
  <si>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</si>
  <si>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</si>
  <si>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</si>
  <si>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</si>
  <si>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</si>
  <si>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</si>
  <si>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</si>
  <si>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</si>
  <si>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</si>
  <si>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</si>
  <si>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</si>
  <si>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</si>
  <si>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</si>
  <si>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</si>
  <si>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</si>
  <si>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</si>
  <si>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</si>
  <si>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</si>
  <si>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</si>
  <si>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</si>
  <si>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</si>
  <si>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</si>
  <si>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</si>
  <si>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</si>
  <si>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</si>
  <si>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</si>
  <si>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</si>
  <si>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</si>
  <si>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</si>
  <si>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</si>
  <si>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</si>
  <si>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</si>
  <si>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</si>
  <si>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</si>
  <si>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</si>
  <si>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</si>
  <si>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</si>
  <si>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</si>
  <si>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</si>
  <si>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</si>
  <si>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</si>
  <si>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</si>
  <si>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</si>
  <si>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</si>
  <si>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</si>
  <si>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</si>
  <si>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</si>
  <si>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</si>
  <si>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</si>
  <si>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</si>
  <si>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</si>
  <si>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</si>
  <si>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</si>
  <si>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</si>
  <si>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</si>
  <si>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</si>
  <si>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</si>
  <si>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</si>
  <si>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</si>
  <si>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</si>
  <si>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</si>
  <si>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</si>
  <si>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</si>
  <si>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</si>
  <si>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</si>
  <si>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</si>
  <si>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</si>
  <si>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</si>
  <si>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</si>
  <si>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</si>
  <si>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</si>
  <si>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</si>
  <si>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</si>
  <si>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</si>
  <si>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</si>
  <si>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</si>
  <si>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</si>
  <si>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</si>
  <si>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</si>
  <si>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</si>
  <si>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</si>
  <si>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</si>
  <si>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</si>
  <si>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</si>
  <si>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</si>
  <si>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</si>
  <si>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</si>
  <si>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</si>
  <si>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</si>
  <si>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</si>
  <si>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</si>
  <si>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</si>
  <si>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</si>
  <si>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</si>
  <si>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</si>
  <si>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</si>
  <si>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</si>
  <si>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</si>
  <si>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</si>
  <si>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</si>
  <si>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</si>
  <si>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</si>
  <si>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</si>
  <si>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</si>
  <si>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</si>
  <si>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</si>
  <si>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</si>
  <si>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</si>
  <si>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</si>
  <si>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</si>
  <si>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</si>
  <si>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</si>
  <si>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</si>
  <si>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</si>
  <si>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</si>
  <si>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</si>
  <si>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</si>
  <si>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</si>
  <si>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</si>
  <si>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</si>
  <si>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</si>
  <si>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</si>
  <si>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</si>
  <si>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</si>
  <si>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</si>
  <si>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</si>
  <si>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</si>
  <si>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</si>
  <si>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</si>
  <si>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</si>
  <si>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</si>
  <si>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</si>
  <si>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</si>
  <si>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</si>
  <si>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</si>
  <si>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</si>
  <si>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</si>
  <si>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</si>
  <si>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</si>
  <si>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</si>
  <si>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</si>
  <si>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</si>
  <si>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</si>
  <si>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</si>
  <si>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</si>
  <si>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</si>
  <si>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</si>
  <si>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</si>
  <si>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</si>
  <si>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</si>
  <si>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</si>
  <si>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</si>
  <si>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</si>
  <si>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</si>
  <si>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</si>
  <si>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</si>
  <si>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</si>
  <si>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</si>
  <si>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</si>
  <si>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</si>
  <si>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</si>
  <si>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</si>
  <si>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</si>
  <si>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</si>
  <si>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</si>
  <si>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</si>
  <si>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</si>
  <si>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</si>
  <si>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</si>
  <si>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</si>
  <si>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</si>
  <si>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</si>
  <si>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</si>
  <si>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</si>
  <si>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</si>
  <si>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</si>
  <si>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</si>
  <si>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</si>
  <si>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</si>
  <si>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</si>
  <si>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</si>
  <si>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</si>
  <si>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</si>
  <si>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</si>
  <si>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</si>
  <si>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</si>
  <si>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</si>
  <si>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</si>
  <si>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</si>
  <si>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</si>
  <si>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</si>
  <si>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</si>
  <si>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</si>
  <si>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</si>
  <si>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</si>
  <si>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</si>
  <si>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</si>
  <si>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</si>
  <si>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</si>
  <si>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</si>
  <si>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</si>
  <si>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</si>
  <si>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</si>
  <si>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</si>
  <si>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</si>
  <si>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</si>
  <si>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</si>
  <si>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</si>
  <si>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</si>
  <si>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</si>
  <si>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</si>
  <si>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</si>
  <si>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</si>
  <si>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</si>
  <si>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</si>
  <si>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</si>
  <si>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</si>
  <si>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</si>
  <si>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</si>
  <si>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</si>
  <si>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</si>
  <si>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</si>
  <si>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</si>
  <si>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</si>
  <si>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</si>
  <si>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</si>
  <si>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</si>
  <si>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</si>
  <si>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</si>
  <si>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</si>
  <si>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</si>
  <si>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</si>
  <si>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</si>
  <si>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</si>
  <si>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</si>
  <si>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</si>
  <si>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</si>
  <si>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</si>
  <si>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</si>
  <si>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</si>
  <si>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</si>
  <si>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</si>
  <si>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</si>
  <si>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</si>
  <si>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</si>
  <si>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</si>
  <si>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</si>
  <si>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</si>
  <si>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</si>
  <si>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</si>
  <si>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</si>
  <si>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</si>
  <si>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</si>
  <si>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</si>
  <si>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</si>
  <si>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</si>
  <si>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</si>
  <si>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</si>
  <si>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</si>
  <si>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</si>
  <si>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</si>
  <si>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</si>
  <si>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</si>
  <si>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</si>
  <si>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</si>
  <si>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</si>
  <si>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</si>
  <si>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</si>
  <si>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</si>
  <si>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</si>
  <si>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</si>
  <si>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</si>
  <si>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</si>
  <si>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</si>
  <si>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</si>
  <si>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</si>
  <si>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</si>
  <si>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</si>
  <si>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</si>
  <si>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</si>
  <si>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</si>
  <si>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</si>
  <si>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</si>
  <si>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</si>
  <si>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</si>
  <si>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</si>
  <si>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</si>
  <si>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</si>
  <si>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</si>
  <si>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</si>
  <si>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</si>
  <si>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</si>
  <si>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</si>
  <si>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</si>
  <si>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</si>
  <si>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</si>
  <si>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</si>
  <si>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</si>
  <si>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</si>
  <si>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</si>
  <si>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</si>
  <si>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</si>
  <si>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</si>
  <si>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</si>
  <si>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</si>
  <si>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</si>
  <si>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</si>
  <si>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</si>
  <si>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</si>
  <si>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</si>
  <si>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</si>
  <si>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</si>
  <si>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</si>
  <si>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</si>
  <si>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</si>
  <si>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</si>
  <si>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</si>
  <si>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</si>
  <si>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</si>
  <si>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</si>
  <si>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</si>
  <si>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</si>
  <si>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</si>
  <si>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</si>
  <si>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</si>
  <si>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</si>
  <si>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</si>
  <si>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</si>
  <si>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</si>
  <si>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</si>
  <si>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</si>
  <si>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</si>
  <si>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</si>
  <si>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</si>
  <si>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</si>
  <si>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</si>
  <si>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</si>
  <si>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</si>
  <si>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</si>
  <si>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</si>
  <si>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</si>
  <si>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</si>
  <si>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</si>
  <si>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</si>
  <si>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</si>
  <si>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</si>
  <si>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</si>
  <si>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</si>
  <si>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</si>
  <si>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</si>
  <si>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</si>
  <si>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</si>
  <si>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</si>
  <si>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</si>
  <si>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</si>
  <si>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</si>
  <si>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</si>
  <si>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</si>
  <si>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</si>
  <si>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</si>
  <si>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</si>
  <si>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</si>
  <si>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</si>
  <si>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</si>
  <si>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</si>
  <si>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</si>
  <si>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</si>
  <si>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</si>
  <si>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</si>
  <si>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</si>
  <si>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</si>
  <si>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</si>
  <si>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</si>
  <si>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</si>
  <si>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</si>
  <si>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</si>
  <si>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</si>
  <si>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</si>
  <si>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</si>
  <si>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</si>
  <si>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</si>
  <si>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</si>
  <si>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</si>
  <si>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</si>
  <si>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</si>
  <si>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</si>
  <si>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</si>
  <si>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</si>
  <si>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</si>
  <si>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</si>
  <si>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</si>
  <si>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</si>
  <si>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</si>
  <si>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</si>
  <si>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</si>
  <si>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</si>
  <si>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</si>
  <si>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</si>
  <si>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</si>
  <si>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</si>
  <si>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</si>
  <si>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</si>
  <si>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</si>
  <si>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</si>
  <si>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</si>
  <si>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</si>
  <si>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</si>
  <si>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</si>
  <si>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</si>
  <si>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</si>
  <si>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</si>
  <si>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</si>
  <si>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</si>
  <si>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</si>
  <si>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</si>
  <si>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</si>
  <si>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</si>
  <si>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</si>
  <si>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</si>
  <si>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</si>
  <si>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</si>
  <si>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</si>
  <si>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</si>
  <si>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</si>
  <si>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</si>
  <si>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</si>
  <si>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</si>
  <si>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</si>
  <si>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</si>
  <si>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</si>
  <si>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</si>
  <si>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</si>
  <si>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</si>
  <si>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</si>
  <si>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</si>
  <si>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</si>
  <si>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</si>
  <si>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</si>
  <si>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</si>
  <si>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</si>
  <si>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</si>
  <si>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</si>
  <si>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</si>
  <si>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</si>
  <si>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</si>
  <si>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</si>
  <si>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</si>
  <si>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</si>
  <si>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</si>
  <si>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</si>
  <si>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</si>
  <si>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</si>
  <si>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</si>
  <si>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</si>
  <si>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</si>
  <si>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</si>
  <si>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</si>
  <si>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</si>
  <si>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</si>
  <si>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</si>
  <si>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</si>
  <si>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</si>
  <si>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</si>
  <si>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</si>
  <si>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</si>
  <si>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</si>
  <si>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</si>
  <si>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</si>
  <si>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</si>
  <si>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</si>
  <si>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</si>
  <si>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</si>
  <si>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</si>
  <si>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</si>
  <si>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</si>
  <si>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</si>
  <si>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</si>
  <si>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</si>
  <si>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</si>
  <si>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</si>
  <si>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</si>
  <si>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</si>
  <si>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</si>
  <si>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</si>
  <si>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</si>
  <si>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</si>
  <si>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</si>
  <si>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</si>
  <si>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</si>
  <si>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</si>
  <si>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</si>
  <si>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</si>
  <si>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</si>
  <si>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</si>
  <si>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</si>
  <si>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</si>
  <si>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</si>
  <si>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</si>
  <si>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</si>
  <si>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</si>
  <si>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</si>
  <si>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</si>
  <si>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</si>
  <si>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</si>
  <si>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</si>
  <si>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</si>
  <si>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</si>
  <si>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</si>
  <si>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</si>
  <si>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</si>
  <si>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</si>
  <si>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</si>
  <si>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</si>
  <si>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</si>
  <si>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</si>
  <si>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</si>
  <si>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</si>
  <si>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</si>
  <si>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</si>
  <si>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</si>
  <si>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</si>
  <si>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</si>
  <si>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</si>
  <si>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</si>
  <si>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</si>
  <si>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</si>
  <si>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</si>
  <si>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</si>
  <si>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</si>
  <si>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</si>
  <si>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</si>
  <si>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</si>
  <si>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</si>
  <si>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</si>
  <si>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</si>
  <si>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</si>
  <si>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</si>
  <si>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</si>
  <si>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</si>
  <si>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</si>
  <si>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</si>
  <si>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</si>
  <si>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</si>
  <si>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</si>
  <si>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</si>
  <si>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</si>
  <si>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</si>
  <si>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</si>
  <si>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</si>
  <si>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</si>
  <si>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</si>
  <si>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</si>
  <si>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</si>
  <si>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</si>
  <si>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</si>
  <si>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</si>
  <si>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</si>
  <si>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</si>
  <si>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</si>
  <si>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</si>
  <si>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</si>
  <si>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</si>
  <si>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</si>
  <si>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</si>
  <si>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</si>
  <si>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</si>
  <si>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</si>
  <si>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</si>
  <si>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</si>
  <si>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</si>
  <si>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</si>
  <si>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</si>
  <si>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</si>
  <si>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</si>
  <si>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</si>
  <si>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</si>
  <si>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</si>
  <si>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</si>
  <si>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</si>
  <si>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</si>
  <si>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</si>
  <si>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</si>
  <si>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</si>
  <si>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</si>
  <si>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</si>
  <si>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</si>
  <si>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</si>
  <si>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</si>
  <si>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</si>
  <si>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</si>
  <si>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</si>
  <si>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</si>
  <si>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</si>
  <si>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</si>
  <si>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</si>
  <si>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</si>
  <si>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</si>
  <si>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</si>
  <si>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</si>
  <si>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</si>
  <si>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</si>
  <si>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</si>
  <si>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</si>
  <si>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</si>
  <si>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</si>
  <si>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</si>
  <si>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</si>
  <si>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</si>
  <si>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</si>
  <si>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</si>
  <si>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</si>
  <si>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</si>
  <si>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</si>
  <si>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</si>
  <si>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</si>
  <si>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</si>
  <si>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</si>
  <si>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</si>
  <si>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</si>
  <si>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</si>
  <si>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</si>
  <si>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</si>
  <si>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</si>
  <si>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</si>
  <si>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</si>
  <si>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</si>
  <si>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</si>
  <si>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</si>
  <si>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</si>
  <si>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</si>
  <si>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</si>
  <si>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</si>
  <si>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</si>
  <si>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</si>
  <si>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</si>
  <si>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</si>
  <si>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</si>
  <si>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</si>
  <si>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</si>
  <si>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</si>
  <si>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</si>
  <si>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</si>
  <si>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</si>
  <si>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</si>
  <si>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</si>
  <si>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</si>
  <si>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</si>
  <si>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</si>
  <si>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</si>
  <si>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</si>
  <si>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</si>
  <si>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</si>
  <si>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</si>
  <si>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</si>
  <si>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</si>
  <si>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</si>
  <si>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</si>
  <si>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</si>
  <si>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</si>
  <si>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</si>
  <si>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</si>
  <si>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</si>
  <si>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</si>
  <si>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</si>
  <si>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</si>
  <si>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</si>
  <si>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</si>
  <si>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</si>
  <si>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</si>
  <si>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</si>
  <si>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</si>
  <si>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</si>
  <si>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</si>
  <si>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</si>
  <si>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</si>
  <si>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</si>
  <si>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</si>
  <si>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</si>
  <si>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</si>
  <si>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</si>
  <si>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</si>
  <si>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</si>
  <si>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</si>
  <si>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</si>
  <si>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</si>
  <si>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</si>
  <si>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</si>
  <si>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</si>
  <si>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</si>
  <si>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</si>
  <si>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</si>
  <si>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</si>
  <si>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</si>
  <si>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</si>
  <si>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</si>
  <si>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</si>
  <si>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</si>
  <si>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</si>
  <si>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</si>
  <si>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</si>
  <si>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</si>
  <si>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</si>
  <si>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</si>
  <si>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</si>
  <si>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</si>
  <si>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</si>
  <si>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</si>
  <si>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</si>
  <si>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</si>
  <si>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</si>
  <si>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</si>
  <si>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</si>
  <si>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</si>
  <si>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</si>
  <si>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</si>
  <si>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</si>
  <si>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</si>
  <si>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</si>
  <si>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</si>
  <si>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</si>
  <si>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</si>
  <si>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</si>
  <si>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</si>
  <si>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</si>
  <si>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</si>
  <si>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</si>
  <si>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</si>
  <si>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</si>
  <si>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</si>
  <si>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</si>
  <si>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</si>
  <si>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</si>
  <si>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</si>
  <si>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</si>
  <si>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</si>
  <si>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</si>
  <si>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</si>
  <si>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</si>
  <si>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</si>
  <si>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</si>
  <si>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</si>
  <si>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</si>
  <si>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</si>
  <si>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</si>
  <si>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</si>
  <si>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</si>
  <si>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</si>
  <si>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</si>
  <si>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</si>
  <si>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</si>
  <si>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</si>
  <si>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</si>
  <si>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</si>
  <si>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</si>
  <si>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</si>
  <si>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</si>
  <si>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</si>
  <si>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</si>
  <si>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</si>
  <si>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</si>
  <si>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</si>
  <si>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</si>
  <si>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</si>
  <si>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</si>
  <si>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</si>
  <si>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</si>
  <si>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</si>
  <si>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</si>
  <si>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</si>
  <si>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</si>
  <si>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</si>
  <si>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</si>
  <si>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</si>
  <si>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</si>
  <si>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</si>
  <si>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</si>
  <si>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</si>
  <si>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</si>
  <si>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</si>
  <si>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</si>
  <si>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</si>
  <si>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</si>
  <si>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</si>
  <si>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</si>
  <si>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</si>
  <si>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</si>
  <si>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</si>
  <si>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</si>
  <si>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</si>
  <si>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</si>
  <si>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</si>
  <si>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</si>
  <si>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</si>
  <si>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</si>
  <si>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</si>
  <si>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</si>
  <si>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</si>
  <si>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</si>
  <si>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</si>
  <si>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</si>
  <si>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</si>
  <si>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</si>
  <si>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</si>
  <si>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</si>
  <si>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</si>
  <si>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</si>
  <si>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</si>
  <si>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</si>
  <si>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</si>
  <si>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</si>
  <si>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</si>
  <si>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</si>
  <si>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</si>
  <si>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</si>
  <si>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</si>
  <si>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</si>
  <si>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</si>
  <si>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</si>
  <si>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</si>
  <si>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</si>
  <si>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</si>
  <si>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</si>
  <si>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</si>
  <si>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</si>
  <si>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</si>
  <si>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</si>
  <si>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</si>
  <si>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</si>
  <si>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</si>
  <si>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</si>
  <si>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</si>
  <si>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</si>
  <si>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</si>
  <si>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</si>
  <si>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</si>
  <si>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</si>
  <si>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</si>
  <si>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</si>
  <si>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</si>
  <si>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</si>
  <si>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</si>
  <si>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</si>
  <si>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</si>
  <si>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</si>
  <si>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</si>
  <si>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</si>
  <si>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</si>
  <si>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</si>
  <si>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</si>
  <si>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</si>
  <si>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</si>
  <si>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</si>
  <si>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</si>
  <si>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</si>
  <si>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</si>
  <si>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</si>
  <si>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</si>
  <si>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</si>
  <si>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</si>
  <si>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</si>
  <si>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</si>
  <si>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</si>
  <si>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</si>
  <si>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</si>
  <si>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</si>
  <si>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</si>
  <si>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</si>
  <si>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</si>
  <si>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</si>
  <si>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</si>
  <si>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</si>
  <si>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</si>
  <si>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</si>
  <si>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</si>
  <si>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</si>
  <si>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</si>
  <si>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</si>
  <si>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</si>
  <si>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</si>
  <si>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</si>
  <si>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</si>
  <si>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</si>
  <si>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</si>
  <si>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</si>
  <si>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</si>
  <si>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</si>
  <si>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</si>
  <si>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</si>
  <si>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</si>
  <si>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</si>
  <si>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</si>
  <si>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</si>
  <si>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</si>
  <si>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</si>
  <si>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</si>
  <si>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</si>
  <si>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</si>
  <si>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</si>
  <si>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</si>
  <si>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</si>
  <si>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</si>
  <si>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</si>
  <si>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</si>
  <si>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</si>
  <si>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</si>
  <si>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</si>
  <si>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</si>
  <si>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</si>
  <si>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</si>
  <si>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</si>
  <si>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</si>
  <si>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</si>
  <si>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</si>
  <si>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</si>
  <si>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</si>
  <si>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</si>
  <si>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</si>
  <si>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</si>
  <si>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</si>
  <si>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</si>
  <si>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</si>
  <si>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</si>
  <si>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</si>
  <si>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</si>
  <si>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</si>
  <si>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</si>
  <si>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</si>
  <si>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</si>
  <si>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</si>
  <si>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</si>
  <si>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</si>
  <si>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</si>
  <si>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</si>
  <si>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</si>
  <si>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</si>
  <si>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</si>
  <si>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</si>
  <si>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</si>
  <si>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</si>
  <si>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</si>
  <si>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</si>
  <si>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</si>
  <si>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</si>
  <si>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</si>
  <si>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</si>
  <si>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</si>
  <si>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</si>
  <si>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</si>
  <si>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</si>
  <si>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</si>
  <si>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</si>
  <si>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</si>
  <si>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</si>
  <si>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</si>
  <si>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</si>
  <si>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</si>
  <si>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</si>
  <si>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</si>
  <si>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</si>
  <si>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</si>
  <si>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</si>
  <si>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</si>
  <si>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</si>
  <si>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</si>
  <si>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</si>
  <si>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</si>
  <si>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</si>
  <si>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</si>
  <si>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</si>
  <si>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</si>
  <si>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</si>
  <si>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</si>
  <si>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</si>
  <si>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</si>
  <si>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</si>
  <si>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</si>
  <si>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</si>
  <si>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</si>
  <si>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</si>
  <si>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</si>
  <si>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</si>
  <si>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</si>
  <si>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</si>
  <si>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</si>
  <si>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</si>
  <si>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</si>
  <si>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</si>
  <si>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</si>
  <si>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</si>
  <si>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</si>
  <si>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</si>
  <si>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</si>
  <si>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</si>
  <si>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</si>
  <si>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</si>
  <si>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</si>
  <si>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</si>
  <si>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</si>
  <si>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</si>
  <si>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</si>
  <si>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</si>
  <si>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</si>
  <si>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</si>
  <si>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</si>
  <si>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</si>
  <si>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</si>
  <si>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</si>
  <si>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</si>
  <si>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</si>
  <si>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</si>
  <si>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</si>
  <si>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</si>
  <si>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</si>
  <si>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</si>
  <si>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</si>
  <si>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</si>
  <si>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</si>
  <si>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</si>
  <si>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</si>
  <si>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</si>
  <si>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</si>
  <si>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</si>
  <si>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</si>
  <si>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</si>
  <si>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</si>
  <si>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</si>
  <si>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</si>
  <si>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</si>
  <si>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</si>
  <si>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</si>
  <si>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</si>
  <si>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</si>
  <si>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</si>
  <si>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</si>
  <si>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</si>
  <si>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</si>
  <si>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</si>
  <si>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</si>
  <si>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</si>
  <si>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</si>
  <si>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</si>
  <si>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</si>
  <si>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</si>
  <si>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</si>
  <si>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</si>
  <si>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</si>
  <si>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</si>
  <si>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</si>
  <si>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</si>
  <si>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</si>
  <si>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</si>
  <si>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</si>
  <si>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</si>
  <si>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</si>
  <si>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</si>
  <si>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</si>
  <si>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</si>
  <si>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</si>
  <si>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</si>
  <si>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</si>
  <si>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</si>
  <si>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</si>
  <si>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</si>
  <si>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</si>
  <si>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</si>
  <si>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</si>
  <si>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</si>
  <si>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</si>
  <si>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</si>
  <si>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</si>
  <si>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</si>
  <si>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</si>
  <si>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</si>
  <si>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</si>
  <si>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</si>
  <si>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</si>
  <si>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</si>
  <si>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</si>
  <si>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</si>
  <si>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</si>
  <si>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</si>
  <si>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</si>
  <si>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</si>
  <si>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</si>
  <si>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</si>
  <si>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</si>
  <si>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</si>
  <si>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</si>
  <si>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</si>
  <si>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</si>
  <si>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</si>
  <si>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</si>
  <si>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</si>
  <si>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</si>
  <si>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</si>
  <si>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</si>
  <si>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</si>
  <si>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</si>
  <si>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</si>
  <si>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</si>
  <si>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</si>
  <si>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</si>
  <si>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</si>
  <si>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</si>
  <si>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</si>
  <si>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</si>
  <si>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</si>
  <si>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</si>
  <si>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</si>
  <si>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</si>
  <si>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</si>
  <si>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</si>
  <si>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</si>
  <si>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</si>
  <si>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</si>
  <si>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</si>
  <si>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</si>
  <si>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</si>
  <si>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</si>
  <si>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</si>
  <si>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</si>
  <si>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</si>
  <si>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</si>
  <si>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</si>
  <si>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</si>
  <si>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</si>
  <si>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</si>
  <si>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</si>
  <si>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</si>
  <si>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</si>
  <si>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</si>
  <si>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</si>
  <si>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</si>
  <si>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</si>
  <si>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</si>
  <si>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</si>
  <si>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</si>
  <si>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</si>
  <si>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</si>
  <si>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</si>
  <si>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</si>
  <si>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</si>
  <si>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</si>
  <si>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</si>
  <si>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</si>
  <si>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</si>
  <si>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</si>
  <si>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</si>
  <si>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</si>
  <si>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</si>
  <si>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</si>
  <si>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</si>
  <si>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</si>
  <si>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</si>
  <si>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</si>
  <si>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</si>
  <si>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</si>
  <si>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</si>
  <si>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</si>
  <si>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</si>
  <si>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</si>
  <si>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</si>
  <si>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</si>
  <si>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</si>
  <si>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</si>
  <si>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</si>
  <si>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</si>
  <si>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</si>
  <si>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</si>
  <si>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</si>
  <si>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</si>
  <si>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</si>
  <si>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</si>
  <si>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</si>
  <si>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</si>
  <si>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</si>
  <si>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</si>
  <si>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</si>
  <si>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</si>
  <si>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</si>
  <si>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</si>
  <si>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</si>
  <si>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</si>
  <si>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</si>
  <si>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</si>
  <si>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</si>
  <si>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</si>
  <si>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</si>
  <si>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</si>
  <si>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</si>
  <si>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</si>
  <si>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</si>
  <si>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</si>
  <si>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</si>
  <si>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</si>
  <si>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</si>
  <si>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</si>
  <si>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</si>
  <si>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</si>
  <si>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</si>
  <si>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</si>
  <si>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</si>
  <si>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</si>
  <si>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</si>
  <si>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</si>
  <si>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</si>
  <si>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</si>
  <si>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</si>
  <si>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</si>
  <si>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</si>
  <si>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</si>
  <si>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</si>
  <si>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</si>
  <si>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</si>
  <si>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</si>
  <si>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</si>
  <si>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</si>
  <si>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</si>
  <si>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</si>
  <si>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</si>
  <si>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</si>
  <si>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</si>
  <si>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</si>
  <si>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</si>
  <si>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</si>
  <si>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</si>
  <si>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</si>
  <si>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</si>
  <si>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</si>
  <si>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</si>
  <si>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</si>
  <si>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</si>
  <si>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</si>
  <si>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</si>
  <si>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</si>
  <si>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</si>
  <si>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</si>
  <si>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</si>
  <si>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</si>
  <si>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</si>
  <si>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</si>
  <si>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</si>
  <si>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</si>
  <si>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</si>
  <si>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</si>
  <si>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</si>
  <si>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</si>
  <si>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</si>
  <si>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</si>
  <si>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</si>
  <si>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</si>
  <si>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</si>
  <si>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</si>
  <si>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</si>
  <si>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</si>
  <si>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</si>
  <si>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</si>
  <si>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</si>
  <si>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</si>
  <si>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</si>
  <si>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</si>
  <si>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</si>
  <si>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</si>
  <si>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</si>
  <si>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</si>
  <si>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</si>
  <si>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</si>
  <si>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</si>
  <si>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</si>
  <si>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</si>
  <si>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</si>
  <si>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</si>
  <si>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</si>
  <si>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</si>
  <si>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</si>
  <si>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</si>
  <si>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</si>
  <si>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</si>
  <si>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</si>
  <si>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</si>
  <si>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</si>
  <si>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</si>
  <si>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</si>
  <si>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</si>
  <si>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</si>
  <si>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</si>
  <si>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</si>
  <si>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</si>
  <si>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</si>
  <si>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</si>
  <si>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</si>
  <si>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</si>
  <si>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</si>
  <si>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</si>
  <si>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</si>
  <si>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</si>
  <si>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</si>
  <si>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</si>
  <si>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</si>
  <si>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</si>
  <si>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</si>
  <si>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</si>
  <si>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</si>
  <si>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</si>
  <si>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</si>
  <si>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</si>
  <si>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</si>
  <si>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</si>
  <si>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</si>
  <si>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</si>
  <si>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</si>
  <si>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</si>
  <si>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</si>
  <si>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</si>
  <si>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</si>
  <si>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</si>
  <si>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</si>
  <si>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</si>
  <si>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</si>
  <si>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</si>
  <si>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</si>
  <si>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</si>
  <si>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</si>
  <si>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</si>
  <si>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</si>
  <si>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</si>
  <si>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</si>
  <si>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</si>
  <si>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</si>
  <si>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</si>
  <si>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</si>
  <si>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</si>
  <si>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</si>
  <si>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</si>
  <si>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</si>
  <si>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</si>
  <si>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</si>
  <si>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</si>
  <si>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</si>
  <si>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</si>
  <si>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</si>
  <si>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</si>
  <si>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</si>
  <si>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</si>
  <si>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</si>
  <si>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</si>
  <si>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</si>
  <si>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</si>
  <si>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</si>
  <si>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</si>
  <si>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</si>
  <si>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</si>
  <si>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</si>
  <si>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</si>
  <si>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</si>
  <si>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</si>
  <si>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</si>
  <si>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</si>
  <si>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</si>
  <si>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</si>
  <si>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</si>
  <si>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</si>
  <si>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</si>
  <si>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</si>
  <si>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</si>
  <si>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</si>
  <si>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</si>
  <si>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</si>
  <si>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</si>
  <si>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</si>
  <si>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</si>
  <si>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</si>
  <si>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</si>
  <si>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</si>
  <si>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</si>
  <si>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</si>
  <si>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</si>
  <si>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</si>
  <si>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</si>
  <si>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</si>
  <si>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</si>
  <si>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</si>
  <si>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</si>
  <si>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</si>
  <si>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</si>
  <si>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</si>
  <si>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</si>
  <si>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</si>
  <si>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</si>
  <si>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</si>
  <si>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</si>
  <si>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</si>
  <si>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</si>
  <si>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</si>
  <si>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</si>
  <si>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</si>
  <si>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</si>
  <si>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</si>
  <si>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</si>
  <si>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</si>
  <si>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</si>
  <si>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</si>
  <si>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</si>
  <si>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</si>
  <si>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</si>
  <si>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</si>
  <si>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</si>
  <si>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</si>
  <si>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</si>
  <si>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</si>
  <si>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</si>
  <si>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</si>
  <si>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</si>
  <si>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</si>
  <si>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</si>
  <si>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</si>
  <si>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</si>
  <si>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</si>
  <si>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</si>
  <si>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</si>
  <si>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</si>
  <si>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</si>
  <si>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</si>
  <si>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</si>
  <si>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</si>
  <si>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</si>
  <si>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</si>
  <si>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</si>
  <si>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</si>
  <si>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</si>
  <si>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</si>
  <si>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</si>
  <si>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</si>
  <si>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</si>
  <si>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</si>
  <si>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</si>
  <si>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</si>
  <si>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</si>
  <si>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</si>
  <si>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</si>
  <si>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</si>
  <si>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</si>
  <si>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</si>
  <si>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</si>
  <si>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</si>
  <si>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</si>
  <si>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</si>
  <si>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</si>
  <si>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</si>
  <si>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</si>
  <si>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</si>
  <si>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</si>
  <si>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</si>
  <si>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</si>
  <si>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</si>
  <si>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</si>
  <si>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</si>
  <si>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</si>
  <si>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</si>
  <si>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</si>
  <si>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</si>
  <si>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</si>
  <si>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</si>
  <si>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</si>
  <si>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</si>
  <si>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</si>
  <si>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</si>
  <si>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</si>
  <si>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</si>
  <si>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</si>
  <si>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</si>
  <si>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</si>
  <si>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</si>
  <si>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</si>
  <si>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</si>
  <si>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</si>
  <si>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</si>
  <si>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</si>
  <si>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</si>
  <si>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</si>
  <si>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</si>
  <si>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</si>
  <si>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</si>
  <si>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</si>
  <si>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</si>
  <si>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</si>
  <si>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</si>
  <si>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</si>
  <si>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</si>
  <si>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</si>
  <si>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</si>
  <si>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</si>
  <si>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</si>
  <si>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</si>
  <si>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</si>
  <si>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</si>
  <si>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</si>
  <si>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</si>
  <si>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</si>
  <si>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</si>
  <si>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</si>
  <si>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</si>
  <si>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</si>
  <si>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</si>
  <si>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</si>
  <si>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</si>
  <si>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</si>
  <si>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</si>
  <si>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</si>
  <si>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</si>
  <si>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</si>
  <si>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</si>
  <si>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</si>
  <si>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</si>
  <si>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</si>
  <si>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</si>
  <si>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</si>
  <si>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</si>
  <si>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</si>
  <si>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</si>
  <si>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</si>
  <si>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</si>
  <si>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</si>
  <si>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</si>
  <si>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</si>
  <si>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</si>
  <si>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</si>
  <si>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</si>
  <si>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</si>
  <si>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</si>
  <si>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</si>
  <si>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</si>
  <si>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</si>
  <si>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</si>
  <si>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</si>
  <si>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</si>
  <si>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</si>
  <si>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</si>
  <si>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</si>
  <si>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</si>
  <si>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</si>
  <si>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</si>
  <si>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</si>
  <si>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</si>
  <si>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</si>
  <si>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</si>
  <si>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</si>
  <si>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</si>
  <si>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</si>
  <si>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</si>
  <si>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</si>
  <si>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</si>
  <si>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</si>
  <si>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</si>
  <si>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</si>
  <si>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</si>
  <si>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</si>
  <si>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</si>
  <si>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</si>
  <si>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</si>
  <si>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</si>
  <si>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</si>
  <si>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</si>
  <si>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</si>
  <si>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</si>
  <si>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</si>
  <si>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</si>
  <si>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</si>
  <si>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</si>
  <si>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</si>
  <si>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</si>
  <si>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</si>
  <si>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</si>
  <si>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</si>
  <si>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</si>
  <si>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</si>
  <si>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</si>
  <si>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</si>
  <si>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</si>
  <si>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</si>
  <si>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</si>
  <si>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</si>
  <si>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</si>
  <si>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</si>
  <si>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</si>
  <si>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</si>
  <si>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</si>
  <si>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</si>
  <si>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</si>
  <si>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</si>
  <si>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</si>
  <si>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</si>
  <si>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</si>
  <si>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</si>
  <si>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</si>
  <si>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</si>
  <si>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</si>
  <si>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</si>
  <si>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</si>
  <si>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</si>
  <si>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</si>
  <si>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</si>
  <si>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</si>
  <si>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</si>
  <si>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</si>
  <si>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</si>
  <si>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</si>
  <si>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</si>
  <si>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</si>
  <si>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</si>
  <si>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</si>
  <si>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</si>
  <si>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</si>
  <si>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</si>
  <si>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</si>
  <si>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</si>
  <si>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</si>
  <si>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</si>
  <si>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</si>
  <si>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</si>
  <si>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</si>
  <si>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</si>
  <si>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</si>
  <si>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</si>
  <si>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</si>
  <si>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</si>
  <si>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</si>
  <si>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</si>
  <si>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</si>
  <si>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</si>
  <si>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</si>
  <si>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</si>
  <si>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</si>
  <si>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</si>
  <si>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</si>
  <si>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</si>
  <si>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</si>
  <si>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</si>
  <si>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</si>
  <si>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</si>
  <si>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</si>
  <si>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</si>
  <si>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</si>
  <si>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</si>
  <si>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</si>
  <si>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</si>
  <si>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</si>
  <si>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</si>
  <si>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</si>
  <si>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</si>
  <si>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</si>
  <si>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</si>
  <si>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</si>
  <si>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</si>
  <si>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</si>
  <si>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</si>
  <si>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</si>
  <si>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</si>
  <si>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</si>
  <si>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</si>
  <si>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</si>
  <si>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</si>
  <si>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</si>
  <si>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</si>
  <si>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</si>
  <si>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</si>
  <si>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</si>
  <si>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</si>
  <si>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</si>
  <si>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</si>
  <si>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</si>
  <si>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</si>
  <si>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</si>
  <si>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</si>
  <si>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</si>
  <si>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</si>
  <si>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</si>
  <si>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</si>
  <si>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</si>
  <si>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</si>
  <si>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</si>
  <si>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</si>
  <si>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</si>
  <si>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</si>
  <si>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</si>
  <si>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</si>
  <si>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</si>
  <si>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</si>
  <si>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</si>
  <si>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</si>
  <si>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</si>
  <si>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</si>
  <si>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</si>
  <si>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</si>
  <si>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</si>
  <si>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</si>
  <si>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</si>
  <si>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</si>
  <si>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</si>
  <si>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</si>
  <si>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</si>
  <si>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</si>
  <si>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</si>
  <si>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</si>
  <si>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</si>
  <si>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</si>
  <si>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</si>
  <si>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</si>
  <si>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</si>
  <si>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</si>
  <si>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</si>
  <si>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</si>
  <si>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</si>
  <si>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</si>
  <si>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</si>
  <si>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</si>
  <si>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</si>
  <si>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</si>
  <si>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</si>
  <si>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</si>
  <si>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</si>
  <si>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</si>
  <si>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</si>
  <si>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</si>
  <si>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</si>
  <si>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</si>
  <si>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</si>
  <si>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</si>
  <si>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</si>
  <si>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</si>
  <si>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</si>
  <si>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</si>
  <si>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</si>
  <si>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</si>
  <si>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</si>
  <si>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</si>
  <si>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</si>
  <si>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</si>
  <si>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</si>
  <si>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</si>
  <si>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</si>
  <si>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</si>
  <si>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</si>
  <si>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</si>
  <si>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</si>
  <si>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</si>
  <si>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</si>
  <si>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</si>
  <si>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</si>
  <si>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</si>
  <si>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</si>
  <si>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</si>
  <si>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</si>
  <si>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</si>
  <si>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</si>
  <si>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</si>
  <si>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</si>
  <si>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</si>
  <si>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</si>
  <si>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</si>
  <si>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</si>
  <si>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</si>
  <si>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</si>
  <si>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</si>
  <si>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</si>
  <si>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</si>
  <si>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</si>
  <si>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</si>
  <si>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</si>
  <si>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</si>
  <si>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</si>
  <si>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</si>
  <si>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</si>
  <si>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</si>
  <si>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</si>
  <si>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</si>
  <si>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</si>
  <si>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</si>
  <si>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</si>
  <si>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</si>
  <si>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</si>
  <si>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</si>
  <si>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</si>
  <si>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</si>
  <si>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</si>
  <si>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</si>
  <si>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</si>
  <si>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</si>
  <si>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</si>
  <si>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</si>
  <si>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</si>
  <si>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</si>
  <si>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</si>
  <si>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</si>
  <si>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</si>
  <si>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</si>
  <si>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</si>
  <si>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</si>
  <si>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</si>
  <si>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</si>
  <si>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</si>
  <si>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</si>
  <si>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</si>
  <si>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</si>
  <si>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</si>
  <si>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</si>
  <si>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</si>
  <si>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</si>
  <si>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</si>
  <si>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</si>
  <si>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</si>
  <si>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</si>
  <si>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</si>
  <si>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</si>
  <si>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</si>
  <si>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</si>
  <si>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</si>
  <si>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</si>
  <si>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</si>
  <si>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</si>
  <si>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</si>
  <si>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</si>
  <si>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</si>
  <si>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</si>
  <si>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</si>
  <si>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</si>
  <si>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</si>
  <si>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</si>
  <si>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</si>
  <si>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</si>
  <si>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</si>
  <si>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</si>
  <si>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</si>
  <si>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</si>
  <si>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</si>
  <si>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</si>
  <si>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</si>
  <si>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</si>
  <si>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</si>
  <si>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</si>
  <si>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</si>
  <si>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</si>
  <si>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</si>
  <si>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</si>
  <si>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</si>
  <si>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</si>
  <si>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</si>
  <si>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</si>
  <si>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</si>
  <si>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</si>
  <si>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</si>
  <si>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</si>
  <si>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</si>
  <si>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</si>
  <si>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</si>
  <si>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</si>
  <si>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</si>
  <si>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</si>
  <si>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</si>
  <si>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</si>
  <si>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</si>
  <si>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</si>
  <si>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</si>
  <si>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</si>
  <si>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</si>
  <si>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</si>
  <si>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</si>
  <si>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</si>
  <si>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</si>
  <si>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</si>
  <si>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</si>
  <si>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</si>
  <si>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</si>
  <si>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</si>
  <si>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</si>
  <si>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</si>
  <si>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</si>
  <si>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</si>
  <si>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</si>
  <si>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</si>
  <si>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</si>
  <si>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</si>
  <si>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</si>
  <si>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</si>
  <si>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</si>
  <si>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</si>
  <si>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</si>
  <si>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</si>
  <si>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</si>
  <si>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</si>
  <si>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</si>
  <si>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</si>
  <si>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</si>
  <si>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</si>
  <si>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</si>
  <si>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</si>
  <si>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</si>
  <si>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</si>
  <si>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</si>
  <si>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</si>
  <si>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</si>
  <si>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</si>
  <si>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</si>
  <si>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</si>
  <si>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</si>
  <si>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</si>
  <si>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</si>
  <si>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</si>
  <si>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</si>
  <si>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</si>
  <si>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</si>
  <si>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</si>
  <si>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</si>
  <si>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</si>
  <si>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</si>
  <si>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</si>
  <si>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</si>
  <si>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</si>
  <si>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</si>
  <si>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</si>
  <si>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</si>
  <si>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</si>
  <si>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</si>
  <si>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</si>
  <si>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</si>
  <si>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</si>
  <si>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</si>
  <si>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</si>
  <si>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</si>
  <si>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</si>
  <si>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</si>
  <si>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</si>
  <si>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</si>
  <si>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</si>
  <si>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</si>
  <si>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</si>
  <si>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</si>
  <si>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</si>
  <si>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</si>
  <si>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</si>
  <si>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</si>
  <si>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</si>
  <si>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</si>
  <si>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</si>
  <si>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</si>
  <si>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</si>
  <si>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</si>
  <si>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</si>
  <si>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</si>
  <si>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</si>
  <si>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</si>
  <si>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</si>
  <si>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</si>
  <si>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</si>
  <si>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</si>
  <si>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</si>
  <si>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</si>
  <si>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</si>
  <si>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</si>
  <si>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</si>
  <si>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</si>
  <si>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</si>
  <si>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</si>
  <si>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</si>
  <si>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</si>
  <si>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</si>
  <si>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</si>
  <si>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</si>
  <si>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</si>
  <si>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</si>
  <si>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</si>
  <si>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</si>
  <si>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</si>
  <si>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</si>
  <si>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</si>
  <si>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</si>
  <si>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</si>
  <si>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</si>
  <si>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</si>
  <si>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</si>
  <si>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</si>
  <si>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</si>
  <si>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</si>
  <si>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</si>
  <si>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</si>
  <si>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</si>
  <si>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</si>
  <si>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</si>
  <si>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</si>
  <si>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</si>
  <si>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</si>
  <si>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</si>
  <si>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</si>
  <si>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</si>
  <si>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</si>
  <si>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</si>
  <si>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</si>
  <si>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</si>
  <si>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</si>
  <si>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</si>
  <si>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</si>
  <si>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</si>
  <si>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</si>
  <si>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</si>
  <si>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</si>
  <si>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</si>
  <si>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</si>
  <si>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</si>
  <si>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</si>
  <si>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</si>
  <si>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</si>
  <si>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</si>
  <si>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</si>
  <si>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</si>
  <si>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</si>
  <si>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</si>
  <si>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</si>
  <si>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</si>
  <si>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</si>
  <si>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</si>
  <si>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</si>
  <si>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</si>
  <si>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</si>
  <si>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</si>
  <si>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</si>
  <si>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</si>
  <si>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</si>
  <si>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</si>
  <si>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</si>
  <si>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</si>
  <si>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</si>
  <si>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</si>
  <si>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</si>
  <si>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</si>
  <si>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</si>
  <si>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</si>
  <si>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</si>
  <si>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</si>
  <si>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</si>
  <si>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</si>
  <si>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</si>
  <si>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</si>
  <si>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</si>
  <si>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</si>
  <si>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</si>
  <si>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</si>
  <si>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</si>
  <si>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</si>
  <si>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</si>
  <si>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</si>
  <si>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</si>
  <si>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</si>
  <si>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</si>
  <si>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</si>
  <si>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</si>
  <si>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</si>
  <si>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</si>
  <si>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</si>
  <si>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</si>
  <si>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</si>
  <si>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</si>
  <si>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</si>
  <si>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</si>
  <si>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</si>
  <si>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</si>
  <si>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</si>
  <si>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</si>
  <si>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</si>
  <si>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</si>
  <si>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</si>
  <si>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</si>
  <si>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</si>
  <si>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</si>
  <si>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</si>
  <si>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</si>
  <si>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</si>
  <si>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</si>
  <si>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</si>
  <si>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</si>
  <si>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</si>
  <si>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</si>
  <si>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</si>
  <si>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</si>
  <si>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</si>
  <si>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</si>
  <si>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</si>
  <si>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</si>
  <si>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</si>
  <si>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</si>
  <si>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</si>
  <si>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</si>
  <si>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</si>
  <si>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</si>
  <si>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</si>
  <si>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</si>
  <si>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</si>
  <si>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</si>
  <si>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</si>
  <si>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</si>
  <si>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</si>
  <si>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</si>
  <si>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</si>
  <si>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</si>
  <si>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</si>
  <si>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</si>
  <si>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</si>
  <si>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</si>
  <si>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</si>
  <si>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</si>
  <si>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</si>
  <si>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</si>
  <si>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</si>
  <si>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</si>
  <si>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</si>
  <si>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</si>
  <si>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</si>
  <si>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</si>
  <si>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</si>
  <si>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</si>
  <si>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</si>
  <si>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</si>
  <si>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</si>
  <si>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</si>
  <si>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</si>
  <si>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</si>
  <si>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</si>
  <si>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</si>
  <si>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</si>
  <si>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</si>
  <si>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</si>
  <si>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</si>
  <si>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</si>
  <si>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</si>
  <si>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</si>
  <si>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</si>
  <si>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</si>
  <si>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</si>
  <si>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</si>
  <si>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</si>
  <si>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</si>
  <si>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</si>
  <si>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</si>
  <si>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</si>
  <si>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</si>
  <si>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</si>
  <si>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</si>
  <si>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</si>
  <si>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</si>
  <si>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</si>
  <si>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</si>
  <si>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</si>
  <si>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</si>
  <si>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</si>
  <si>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</si>
  <si>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</si>
  <si>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</si>
  <si>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</si>
  <si>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</si>
  <si>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</si>
  <si>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</si>
  <si>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</si>
  <si>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</si>
  <si>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</si>
  <si>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</si>
  <si>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</si>
  <si>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</si>
  <si>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</si>
  <si>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</si>
  <si>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</si>
  <si>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</si>
  <si>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</si>
  <si>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</si>
  <si>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</si>
  <si>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</si>
  <si>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</si>
  <si>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</si>
  <si>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</si>
  <si>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</si>
  <si>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</si>
  <si>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</si>
  <si>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</si>
  <si>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</si>
  <si>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</si>
  <si>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</si>
  <si>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</si>
  <si>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</si>
  <si>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</si>
  <si>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</si>
  <si>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</si>
  <si>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</si>
  <si>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</si>
  <si>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</si>
  <si>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</si>
  <si>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</si>
  <si>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</si>
  <si>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</si>
  <si>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</si>
  <si>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</si>
  <si>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</si>
  <si>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</si>
  <si>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</si>
  <si>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</si>
  <si>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</si>
  <si>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</si>
  <si>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</si>
  <si>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</si>
  <si>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</si>
  <si>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</si>
  <si>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</si>
  <si>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</si>
  <si>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</si>
  <si>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</si>
  <si>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</si>
  <si>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</si>
  <si>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</si>
  <si>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</si>
  <si>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</si>
  <si>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</si>
  <si>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</si>
  <si>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</si>
  <si>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</si>
  <si>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</si>
  <si>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</si>
  <si>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</si>
  <si>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</si>
  <si>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</si>
  <si>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</si>
  <si>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</si>
  <si>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</si>
  <si>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</si>
  <si>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</si>
  <si>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</si>
  <si>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</si>
  <si>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</si>
  <si>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</si>
  <si>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</si>
  <si>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</si>
  <si>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</si>
  <si>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</si>
  <si>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</si>
  <si>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</si>
  <si>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</si>
  <si>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</si>
  <si>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</si>
  <si>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</si>
  <si>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</si>
  <si>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</si>
  <si>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</si>
  <si>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</si>
  <si>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</si>
  <si>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</si>
  <si>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</si>
  <si>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</si>
  <si>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</si>
  <si>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</si>
  <si>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</si>
  <si>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</si>
  <si>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</si>
  <si>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</si>
  <si>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</si>
  <si>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</si>
  <si>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</si>
  <si>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</si>
  <si>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</si>
  <si>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</si>
  <si>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</si>
  <si>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</si>
  <si>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</si>
  <si>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</si>
  <si>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</si>
  <si>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</si>
  <si>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</si>
  <si>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</si>
  <si>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</si>
  <si>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</si>
  <si>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</si>
  <si>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</si>
  <si>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</si>
  <si>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</si>
  <si>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</si>
  <si>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</si>
  <si>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</si>
  <si>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</si>
  <si>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</si>
  <si>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</si>
  <si>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</si>
  <si>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</si>
  <si>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</si>
  <si>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</si>
  <si>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</si>
  <si>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</si>
  <si>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</si>
  <si>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</si>
  <si>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</si>
  <si>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</si>
  <si>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</si>
  <si>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</si>
  <si>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</si>
  <si>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</si>
  <si>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</si>
  <si>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</si>
  <si>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</si>
  <si>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</si>
  <si>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</si>
  <si>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</si>
  <si>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</si>
  <si>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</si>
  <si>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</si>
  <si>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</si>
  <si>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</si>
  <si>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</si>
  <si>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</si>
  <si>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</si>
  <si>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</si>
  <si>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</si>
  <si>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</si>
  <si>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</si>
  <si>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</si>
  <si>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</si>
  <si>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</si>
  <si>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</si>
  <si>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</si>
  <si>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</si>
  <si>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</si>
  <si>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</si>
  <si>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</si>
  <si>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</si>
  <si>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</si>
  <si>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</si>
  <si>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</si>
  <si>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</si>
  <si>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</si>
  <si>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</si>
  <si>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</si>
  <si>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</si>
  <si>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</si>
  <si>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</si>
  <si>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</si>
  <si>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</si>
  <si>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</si>
  <si>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</si>
  <si>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</si>
  <si>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</si>
  <si>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</si>
  <si>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</si>
  <si>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</si>
  <si>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</si>
  <si>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</si>
  <si>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</si>
  <si>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</si>
  <si>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</si>
  <si>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</si>
  <si>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</si>
  <si>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</si>
  <si>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</si>
  <si>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</si>
  <si>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</si>
  <si>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</si>
  <si>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</si>
  <si>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</si>
  <si>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</si>
  <si>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</si>
  <si>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</si>
  <si>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</si>
  <si>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</si>
  <si>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</si>
  <si>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</si>
  <si>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</si>
  <si>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</si>
  <si>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</si>
  <si>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</si>
  <si>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</si>
  <si>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</si>
  <si>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</si>
  <si>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</si>
  <si>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</si>
  <si>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</si>
  <si>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</si>
  <si>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</si>
  <si>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</si>
  <si>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</si>
  <si>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</si>
  <si>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</si>
  <si>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</si>
  <si>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</si>
  <si>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</si>
  <si>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</si>
  <si>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</si>
  <si>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</si>
  <si>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</si>
  <si>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</si>
  <si>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</si>
  <si>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</si>
  <si>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</si>
  <si>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</si>
  <si>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</si>
  <si>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</si>
  <si>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</si>
  <si>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</si>
  <si>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</si>
  <si>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</si>
  <si>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</si>
  <si>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</si>
  <si>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</si>
  <si>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</si>
  <si>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</si>
  <si>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</si>
  <si>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</si>
  <si>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</si>
  <si>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</si>
  <si>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</si>
  <si>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</si>
  <si>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</si>
  <si>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</si>
  <si>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</si>
  <si>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</si>
  <si>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</si>
  <si>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</si>
  <si>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</si>
  <si>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</si>
  <si>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</si>
  <si>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</si>
  <si>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</si>
  <si>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</si>
  <si>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</si>
  <si>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</si>
  <si>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</si>
  <si>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</si>
  <si>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</si>
  <si>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</si>
  <si>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</si>
  <si>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</si>
  <si>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</si>
  <si>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</si>
  <si>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</si>
  <si>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</si>
  <si>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</si>
  <si>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</si>
  <si>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</si>
  <si>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</si>
  <si>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</si>
  <si>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</si>
  <si>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</si>
  <si>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</si>
  <si>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</si>
  <si>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</si>
  <si>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</si>
  <si>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</si>
  <si>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</si>
  <si>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</si>
  <si>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</si>
  <si>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</si>
  <si>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</si>
  <si>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</si>
  <si>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</si>
  <si>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</si>
  <si>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</si>
  <si>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</si>
  <si>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</si>
  <si>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</si>
  <si>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</si>
  <si>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</si>
  <si>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</si>
  <si>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</si>
  <si>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</si>
  <si>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</si>
  <si>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</si>
  <si>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</si>
  <si>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</si>
  <si>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</si>
  <si>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</si>
  <si>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</si>
  <si>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</si>
  <si>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</si>
  <si>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</si>
  <si>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</si>
  <si>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</si>
  <si>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</si>
  <si>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</si>
  <si>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</si>
  <si>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</si>
  <si>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</si>
  <si>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</si>
  <si>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</si>
  <si>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</si>
  <si>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</si>
  <si>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</si>
  <si>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</si>
  <si>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</si>
  <si>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</si>
  <si>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</si>
  <si>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</si>
  <si>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</si>
  <si>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</si>
  <si>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</si>
  <si>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</si>
  <si>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</si>
  <si>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</si>
  <si>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</si>
  <si>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</si>
  <si>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</si>
  <si>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</si>
  <si>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</si>
  <si>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</si>
  <si>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</si>
  <si>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</si>
  <si>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</si>
  <si>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</si>
  <si>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</si>
  <si>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</si>
  <si>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</si>
  <si>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</si>
  <si>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</si>
  <si>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</si>
  <si>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</si>
  <si>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</si>
  <si>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</si>
  <si>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</si>
  <si>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</si>
  <si>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</si>
  <si>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</si>
  <si>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</si>
  <si>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</si>
  <si>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</si>
  <si>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</si>
  <si>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</si>
  <si>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</si>
  <si>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</si>
  <si>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</si>
  <si>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</si>
  <si>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</si>
  <si>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</si>
  <si>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</si>
  <si>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</si>
  <si>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</si>
  <si>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</si>
  <si>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</si>
  <si>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</si>
  <si>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</si>
  <si>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</si>
  <si>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</si>
  <si>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</si>
  <si>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</si>
  <si>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</si>
  <si>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</si>
  <si>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</si>
  <si>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</si>
  <si>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</si>
  <si>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</si>
  <si>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</si>
  <si>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</si>
  <si>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</si>
  <si>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</si>
  <si>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</si>
  <si>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</si>
  <si>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</si>
  <si>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</si>
  <si>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</si>
  <si>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</si>
  <si>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</si>
  <si>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</si>
  <si>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</si>
  <si>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</si>
  <si>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</si>
  <si>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</si>
  <si>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</si>
  <si>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</si>
  <si>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</si>
  <si>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</si>
  <si>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</si>
  <si>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</si>
  <si>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</si>
  <si>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</si>
  <si>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</si>
  <si>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</si>
  <si>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</si>
  <si>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</si>
  <si>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</si>
  <si>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</si>
  <si>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</si>
  <si>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</si>
  <si>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</si>
  <si>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</si>
  <si>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</si>
  <si>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</si>
  <si>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</si>
  <si>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</si>
  <si>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</si>
  <si>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</si>
  <si>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</si>
  <si>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</si>
  <si>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</si>
  <si>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</si>
  <si>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</si>
  <si>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</si>
  <si>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</si>
  <si>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</si>
  <si>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</si>
  <si>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</si>
  <si>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</si>
  <si>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</si>
  <si>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</si>
  <si>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</si>
  <si>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</si>
  <si>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</si>
  <si>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</si>
  <si>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</si>
  <si>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</si>
  <si>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</si>
  <si>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</si>
  <si>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</si>
  <si>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</si>
  <si>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</si>
  <si>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</si>
  <si>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</si>
  <si>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</si>
  <si>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</si>
  <si>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</si>
  <si>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</si>
  <si>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</si>
  <si>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</si>
  <si>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</si>
  <si>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</si>
  <si>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</si>
  <si>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</si>
  <si>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</si>
  <si>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</si>
  <si>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</si>
  <si>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</si>
  <si>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</si>
  <si>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</si>
  <si>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</si>
  <si>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</si>
  <si>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</si>
  <si>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</si>
  <si>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</si>
  <si>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</si>
  <si>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</si>
  <si>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</si>
  <si>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</si>
  <si>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</si>
  <si>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</si>
  <si>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</si>
  <si>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</si>
  <si>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</si>
  <si>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</si>
  <si>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</si>
  <si>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</si>
  <si>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</si>
  <si>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</si>
  <si>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</si>
  <si>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</si>
  <si>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</si>
  <si>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</si>
  <si>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</si>
  <si>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</si>
  <si>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</si>
  <si>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</si>
  <si>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</si>
  <si>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</si>
  <si>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</si>
  <si>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</si>
  <si>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</si>
  <si>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</si>
  <si>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</si>
  <si>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</si>
  <si>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</si>
  <si>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</si>
  <si>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</si>
  <si>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</si>
  <si>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</si>
  <si>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</si>
  <si>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</si>
  <si>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</si>
  <si>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</si>
  <si>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</si>
  <si>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</si>
  <si>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</si>
  <si>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</si>
  <si>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</si>
  <si>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</si>
  <si>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</si>
  <si>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</si>
  <si>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</si>
  <si>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</si>
  <si>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</si>
  <si>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</si>
  <si>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</si>
  <si>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</si>
  <si>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</si>
  <si>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</si>
  <si>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</si>
  <si>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</si>
  <si>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</si>
  <si>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</si>
  <si>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</si>
  <si>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</si>
  <si>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</si>
  <si>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</si>
  <si>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</si>
  <si>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</si>
  <si>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</si>
  <si>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</si>
  <si>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</si>
  <si>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</si>
  <si>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</si>
  <si>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</si>
  <si>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</si>
  <si>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</si>
  <si>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</si>
  <si>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</si>
  <si>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</si>
  <si>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</si>
  <si>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</si>
  <si>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</si>
  <si>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</si>
  <si>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</si>
  <si>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</si>
  <si>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</si>
  <si>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</si>
  <si>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</si>
  <si>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</si>
  <si>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</si>
  <si>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</si>
  <si>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</si>
  <si>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</si>
  <si>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</si>
  <si>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</si>
  <si>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</si>
  <si>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</si>
  <si>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</si>
  <si>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</si>
  <si>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</si>
  <si>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</si>
  <si>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</si>
  <si>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</si>
  <si>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</si>
  <si>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</si>
  <si>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</si>
  <si>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</si>
  <si>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</si>
  <si>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</si>
  <si>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</si>
  <si>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</si>
  <si>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</si>
  <si>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</si>
  <si>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</si>
  <si>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</si>
  <si>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</si>
  <si>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</si>
  <si>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</si>
  <si>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</si>
  <si>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</si>
  <si>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</si>
  <si>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</si>
  <si>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</si>
  <si>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</si>
  <si>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</si>
  <si>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</si>
  <si>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</si>
  <si>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</si>
  <si>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</si>
  <si>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</si>
  <si>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</si>
  <si>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</si>
  <si>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</si>
  <si>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</si>
  <si>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</si>
  <si>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</si>
  <si>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</si>
  <si>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</si>
  <si>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</si>
  <si>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</si>
  <si>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</si>
  <si>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</si>
  <si>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</si>
  <si>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</si>
  <si>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</si>
  <si>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</si>
  <si>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</si>
  <si>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</si>
  <si>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</si>
  <si>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</si>
  <si>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</si>
  <si>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</si>
  <si>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</si>
  <si>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</si>
  <si>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</si>
  <si>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</si>
  <si>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</si>
  <si>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</si>
  <si>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</si>
  <si>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</si>
  <si>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</si>
  <si>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</si>
  <si>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</si>
  <si>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</si>
  <si>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</si>
  <si>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</si>
  <si>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</si>
  <si>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</si>
  <si>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</si>
  <si>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</si>
  <si>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</si>
  <si>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</si>
  <si>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</si>
  <si>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</si>
  <si>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</si>
  <si>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</si>
  <si>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</si>
  <si>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</si>
  <si>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</si>
  <si>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</si>
  <si>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</si>
  <si>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</si>
  <si>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</si>
  <si>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</si>
  <si>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</si>
  <si>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</si>
  <si>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</si>
  <si>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</si>
  <si>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</si>
  <si>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</si>
  <si>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</si>
  <si>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</si>
  <si>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</si>
  <si>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</si>
  <si>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</si>
  <si>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</si>
  <si>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</si>
  <si>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</si>
  <si>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</si>
  <si>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</si>
  <si>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</si>
  <si>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</si>
  <si>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</si>
  <si>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</si>
  <si>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</si>
  <si>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</si>
  <si>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</si>
  <si>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</si>
  <si>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</si>
  <si>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</si>
  <si>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</si>
  <si>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</si>
  <si>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</si>
  <si>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</si>
  <si>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</si>
  <si>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</si>
  <si>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</si>
  <si>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</si>
  <si>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</si>
  <si>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</si>
  <si>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</si>
  <si>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</si>
  <si>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</si>
  <si>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</si>
  <si>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</si>
  <si>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</si>
  <si>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</si>
  <si>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</si>
  <si>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</si>
  <si>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</si>
  <si>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</si>
  <si>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</si>
  <si>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</si>
  <si>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</si>
  <si>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</si>
  <si>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</si>
  <si>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</si>
  <si>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</si>
  <si>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</si>
  <si>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</si>
  <si>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</si>
  <si>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</si>
  <si>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</si>
  <si>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</si>
  <si>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</si>
  <si>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</si>
  <si>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</si>
  <si>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</si>
  <si>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</si>
  <si>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</si>
  <si>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</si>
  <si>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</si>
  <si>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</si>
  <si>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</si>
  <si>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</si>
  <si>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</si>
  <si>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</si>
  <si>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</si>
  <si>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</si>
  <si>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</si>
  <si>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</si>
  <si>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</si>
  <si>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</si>
  <si>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</si>
  <si>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</si>
  <si>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</si>
  <si>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</si>
  <si>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</si>
  <si>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</si>
  <si>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</si>
  <si>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</si>
  <si>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</si>
  <si>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</si>
  <si>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</si>
  <si>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</si>
  <si>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</si>
  <si>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</si>
  <si>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</si>
  <si>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</si>
  <si>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</si>
  <si>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</si>
  <si>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</si>
  <si>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</si>
  <si>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</si>
  <si>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</si>
  <si>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</si>
  <si>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</si>
  <si>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</si>
  <si>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</si>
  <si>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</si>
  <si>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</si>
  <si>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</si>
  <si>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</si>
  <si>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</si>
  <si>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</si>
  <si>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</si>
  <si>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</si>
  <si>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</si>
  <si>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</si>
  <si>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</si>
  <si>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</si>
  <si>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</si>
  <si>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</si>
  <si>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</si>
  <si>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</si>
  <si>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</si>
  <si>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</si>
  <si>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</si>
  <si>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</si>
  <si>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</si>
  <si>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</si>
  <si>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</si>
  <si>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</si>
  <si>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</si>
  <si>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</si>
  <si>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</si>
  <si>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</si>
  <si>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</si>
  <si>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</si>
  <si>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</si>
  <si>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</si>
  <si>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</si>
  <si>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</si>
  <si>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</si>
  <si>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</si>
  <si>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</si>
  <si>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</si>
  <si>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</si>
  <si>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</si>
  <si>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</si>
  <si>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</si>
  <si>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</si>
  <si>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</si>
  <si>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</si>
  <si>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</si>
  <si>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</si>
  <si>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</si>
  <si>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</si>
  <si>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</si>
  <si>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</si>
  <si>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</si>
  <si>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</si>
  <si>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</si>
  <si>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</si>
  <si>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</si>
  <si>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</si>
  <si>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</si>
  <si>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</si>
  <si>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</si>
  <si>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</si>
  <si>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</si>
  <si>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</si>
  <si>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</si>
  <si>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</si>
  <si>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</si>
  <si>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</si>
  <si>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</si>
  <si>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</si>
  <si>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</si>
  <si>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</si>
  <si>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</si>
  <si>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</si>
  <si>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</si>
  <si>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</si>
  <si>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</si>
  <si>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</si>
  <si>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</si>
  <si>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</si>
  <si>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</si>
  <si>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</si>
  <si>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</si>
  <si>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</si>
  <si>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</si>
  <si>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</si>
  <si>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</si>
  <si>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</si>
  <si>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</si>
  <si>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</si>
  <si>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</si>
  <si>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</si>
  <si>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</si>
  <si>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</si>
  <si>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</si>
  <si>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</si>
  <si>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</si>
  <si>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</si>
  <si>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</si>
  <si>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</si>
  <si>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</si>
  <si>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</si>
  <si>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</si>
  <si>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</si>
  <si>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</si>
  <si>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</si>
  <si>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</si>
  <si>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</si>
  <si>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</si>
  <si>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</si>
  <si>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</si>
  <si>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</si>
  <si>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</si>
  <si>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</si>
  <si>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</si>
  <si>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</si>
  <si>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</si>
  <si>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</si>
  <si>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</si>
  <si>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</si>
  <si>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</si>
  <si>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</si>
  <si>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</si>
  <si>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</si>
  <si>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</si>
  <si>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</si>
  <si>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</si>
  <si>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</si>
  <si>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</si>
  <si>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</si>
  <si>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</si>
  <si>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</si>
  <si>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</si>
  <si>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</si>
  <si>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</si>
  <si>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</si>
  <si>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</si>
  <si>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</si>
  <si>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</si>
  <si>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</si>
  <si>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</si>
  <si>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</si>
  <si>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</si>
  <si>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</si>
  <si>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</si>
  <si>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</si>
  <si>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</si>
  <si>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</si>
  <si>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</si>
  <si>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</si>
  <si>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</si>
  <si>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</si>
  <si>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</si>
  <si>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</si>
  <si>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</si>
  <si>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</si>
  <si>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</si>
  <si>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</si>
  <si>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</si>
  <si>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</si>
  <si>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</si>
  <si>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</si>
  <si>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</si>
  <si>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</si>
  <si>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</si>
  <si>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</si>
  <si>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</si>
  <si>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</si>
  <si>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</si>
  <si>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</si>
  <si>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</si>
  <si>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</si>
  <si>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</si>
  <si>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</si>
  <si>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</si>
  <si>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</si>
  <si>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</si>
  <si>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</si>
  <si>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</si>
  <si>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</si>
  <si>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</si>
  <si>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</si>
  <si>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</si>
  <si>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</si>
  <si>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</si>
  <si>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</si>
  <si>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</si>
  <si>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</si>
  <si>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</si>
  <si>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</si>
  <si>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</si>
  <si>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</si>
  <si>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</si>
  <si>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</si>
  <si>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</si>
  <si>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</si>
  <si>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</si>
  <si>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</si>
  <si>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</si>
  <si>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</si>
  <si>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</si>
  <si>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</si>
  <si>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</si>
  <si>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</si>
  <si>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</si>
  <si>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</si>
  <si>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</si>
  <si>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</si>
  <si>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</si>
  <si>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</si>
  <si>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</si>
  <si>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</si>
  <si>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</si>
  <si>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</si>
  <si>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</si>
  <si>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</si>
  <si>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</si>
  <si>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</si>
  <si>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</si>
  <si>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</si>
  <si>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</si>
  <si>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</si>
  <si>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</si>
  <si>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</si>
  <si>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</si>
  <si>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</si>
  <si>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</si>
  <si>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</si>
  <si>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</si>
  <si>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</si>
  <si>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</si>
  <si>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</si>
  <si>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</si>
  <si>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</si>
  <si>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</si>
  <si>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</si>
  <si>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</si>
  <si>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</si>
  <si>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</si>
  <si>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</si>
  <si>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</si>
  <si>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</si>
  <si>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</si>
  <si>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</si>
  <si>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</si>
  <si>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</si>
  <si>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</si>
  <si>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</si>
  <si>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</si>
  <si>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</si>
  <si>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</si>
  <si>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</si>
  <si>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</si>
  <si>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</si>
  <si>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</si>
  <si>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</si>
  <si>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</si>
  <si>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</si>
  <si>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</si>
  <si>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</si>
  <si>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</si>
  <si>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</si>
  <si>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</si>
  <si>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</si>
  <si>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</si>
  <si>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</si>
  <si>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</si>
  <si>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</si>
  <si>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</si>
  <si>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</si>
  <si>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</si>
  <si>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</si>
  <si>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</si>
  <si>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</si>
  <si>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</si>
  <si>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</si>
  <si>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</si>
  <si>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</si>
  <si>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</si>
  <si>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</si>
  <si>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</si>
  <si>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</si>
  <si>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</si>
  <si>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</si>
  <si>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</si>
  <si>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</si>
  <si>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</si>
  <si>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</si>
  <si>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</si>
  <si>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</si>
  <si>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</si>
  <si>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</si>
  <si>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</si>
  <si>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</si>
  <si>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</si>
  <si>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</si>
  <si>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</si>
  <si>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</si>
  <si>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</si>
  <si>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</si>
  <si>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</si>
  <si>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</si>
  <si>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</si>
  <si>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</si>
  <si>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</si>
  <si>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</si>
  <si>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</si>
  <si>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</si>
  <si>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</si>
  <si>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</si>
  <si>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</si>
  <si>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</si>
  <si>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</si>
  <si>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</si>
  <si>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</si>
  <si>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</si>
  <si>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</si>
  <si>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</si>
  <si>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</si>
  <si>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</si>
  <si>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</si>
  <si>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</si>
  <si>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</si>
  <si>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</si>
  <si>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</si>
  <si>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</si>
  <si>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</si>
  <si>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</si>
  <si>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</si>
  <si>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</si>
  <si>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</si>
  <si>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</si>
  <si>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</si>
  <si>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</si>
  <si>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</si>
  <si>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</si>
  <si>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</si>
  <si>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</si>
  <si>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</si>
  <si>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</si>
  <si>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</si>
  <si>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</si>
  <si>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</si>
  <si>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</si>
  <si>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</si>
  <si>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</si>
  <si>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</si>
  <si>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</si>
  <si>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</si>
  <si>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</si>
  <si>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</si>
  <si>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</si>
  <si>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</si>
  <si>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</si>
  <si>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</si>
  <si>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</si>
  <si>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</si>
  <si>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</si>
  <si>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</si>
  <si>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</si>
  <si>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</si>
  <si>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</si>
  <si>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</si>
  <si>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</si>
  <si>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</si>
  <si>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</si>
  <si>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</si>
  <si>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</si>
  <si>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</si>
  <si>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</si>
  <si>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</si>
  <si>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</si>
  <si>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</si>
  <si>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</si>
  <si>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</si>
  <si>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</si>
  <si>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</si>
  <si>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</si>
  <si>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</si>
  <si>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</si>
  <si>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</si>
  <si>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</si>
  <si>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</si>
  <si>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</si>
  <si>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</si>
  <si>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</si>
  <si>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</si>
  <si>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</si>
  <si>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</si>
  <si>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</si>
  <si>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</si>
  <si>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</si>
  <si>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</si>
  <si>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</si>
  <si>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</si>
  <si>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</si>
  <si>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</si>
  <si>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</si>
  <si>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</si>
  <si>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</si>
  <si>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</si>
  <si>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</si>
  <si>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</si>
  <si>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</si>
  <si>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</si>
  <si>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</si>
  <si>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</si>
  <si>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</si>
  <si>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</si>
  <si>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</si>
  <si>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</si>
  <si>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</si>
  <si>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</si>
  <si>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</si>
  <si>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</si>
  <si>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</si>
  <si>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</si>
  <si>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</si>
  <si>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</si>
  <si>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</si>
  <si>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</si>
  <si>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</si>
  <si>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</si>
  <si>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</si>
  <si>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</si>
  <si>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</si>
  <si>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</si>
  <si>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</si>
  <si>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</si>
  <si>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</si>
  <si>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</si>
  <si>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</si>
  <si>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</si>
  <si>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</si>
  <si>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</si>
  <si>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</si>
  <si>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</si>
  <si>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</si>
  <si>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</si>
  <si>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</si>
  <si>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</si>
  <si>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</si>
  <si>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</si>
  <si>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</si>
  <si>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</si>
  <si>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</si>
  <si>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</si>
  <si>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</si>
  <si>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</si>
  <si>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</si>
  <si>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</si>
  <si>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</si>
  <si>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</si>
  <si>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</si>
  <si>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</si>
  <si>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</si>
  <si>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</si>
  <si>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</si>
  <si>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</si>
  <si>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</si>
  <si>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</si>
  <si>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</si>
  <si>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</si>
  <si>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</si>
  <si>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</si>
  <si>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</si>
  <si>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</si>
  <si>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</si>
  <si>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</si>
  <si>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</si>
  <si>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</si>
  <si>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</si>
  <si>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</si>
  <si>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</si>
  <si>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</si>
  <si>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</si>
  <si>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</si>
  <si>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</si>
  <si>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</si>
  <si>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</si>
  <si>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</si>
  <si>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</si>
  <si>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</si>
  <si>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</si>
  <si>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</si>
  <si>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</si>
  <si>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</si>
  <si>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</si>
  <si>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</si>
  <si>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</si>
  <si>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</si>
  <si>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</si>
  <si>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</si>
  <si>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</si>
  <si>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</si>
  <si>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</si>
  <si>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</si>
  <si>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</si>
  <si>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</si>
  <si>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</si>
  <si>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</si>
  <si>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</si>
  <si>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</si>
  <si>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</si>
  <si>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</si>
  <si>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</si>
  <si>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</si>
  <si>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</si>
  <si>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</si>
  <si>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</si>
  <si>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</si>
  <si>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</si>
  <si>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</si>
  <si>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</si>
  <si>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</si>
  <si>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</si>
  <si>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</si>
  <si>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</si>
  <si>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</si>
  <si>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</si>
  <si>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</si>
  <si>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</si>
  <si>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</si>
  <si>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</si>
  <si>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</si>
  <si>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</si>
  <si>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</si>
  <si>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</si>
  <si>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</si>
  <si>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</si>
  <si>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</si>
  <si>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</si>
  <si>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</si>
  <si>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</si>
  <si>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</si>
  <si>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</si>
  <si>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</si>
  <si>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</si>
  <si>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</si>
  <si>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</si>
  <si>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</si>
  <si>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</si>
  <si>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</si>
  <si>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</si>
  <si>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</si>
  <si>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</si>
  <si>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</si>
  <si>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</si>
  <si>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</si>
  <si>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</si>
  <si>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</si>
  <si>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</si>
  <si>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</si>
  <si>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</si>
  <si>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</si>
  <si>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</si>
  <si>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</si>
  <si>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</si>
  <si>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</si>
  <si>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</si>
  <si>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</si>
  <si>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</si>
  <si>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</si>
  <si>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</si>
  <si>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</si>
  <si>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</si>
  <si>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</si>
  <si>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</si>
  <si>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</si>
  <si>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</si>
  <si>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</si>
  <si>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</si>
  <si>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</si>
  <si>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</si>
  <si>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</si>
  <si>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</si>
  <si>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</si>
  <si>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</si>
  <si>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</si>
  <si>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</si>
  <si>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</si>
  <si>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</si>
  <si>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</si>
  <si>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</si>
  <si>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</si>
  <si>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</si>
  <si>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</si>
  <si>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</si>
  <si>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</si>
  <si>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</si>
  <si>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</si>
  <si>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</si>
  <si>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</si>
  <si>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</si>
  <si>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</si>
  <si>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</si>
  <si>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</si>
  <si>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</si>
  <si>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</si>
  <si>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</si>
  <si>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</si>
  <si>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</si>
  <si>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</si>
  <si>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</si>
  <si>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</si>
  <si>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</si>
  <si>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</si>
  <si>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</si>
  <si>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</si>
  <si>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</si>
  <si>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</si>
  <si>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</si>
  <si>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</si>
  <si>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</si>
  <si>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</si>
  <si>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</si>
  <si>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</si>
  <si>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</si>
  <si>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</si>
  <si>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</si>
  <si>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</si>
  <si>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</si>
  <si>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</si>
  <si>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</si>
  <si>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</si>
  <si>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</si>
  <si>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</si>
  <si>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</si>
  <si>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</si>
  <si>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</si>
  <si>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</si>
  <si>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</si>
  <si>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</si>
  <si>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</si>
  <si>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</si>
  <si>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</si>
  <si>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</si>
  <si>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</si>
  <si>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</si>
  <si>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</si>
  <si>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</si>
  <si>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</si>
  <si>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</si>
  <si>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</si>
  <si>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</si>
  <si>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</si>
  <si>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</si>
  <si>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</si>
  <si>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</si>
  <si>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</si>
  <si>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</si>
  <si>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</si>
  <si>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</si>
  <si>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</si>
  <si>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</si>
  <si>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</si>
  <si>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</si>
  <si>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</si>
  <si>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</si>
  <si>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</si>
  <si>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</si>
  <si>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</si>
  <si>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</si>
  <si>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</si>
  <si>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</si>
  <si>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</si>
  <si>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</si>
  <si>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</si>
  <si>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</si>
  <si>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</si>
  <si>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</si>
  <si>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</si>
  <si>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</si>
  <si>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</si>
  <si>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</si>
  <si>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</si>
  <si>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</si>
  <si>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</si>
  <si>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</si>
  <si>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</si>
  <si>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</si>
  <si>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</si>
  <si>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</si>
  <si>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</si>
  <si>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</si>
  <si>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</si>
  <si>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</si>
  <si>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</si>
  <si>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</si>
  <si>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</si>
  <si>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</si>
  <si>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</si>
  <si>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</si>
  <si>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</si>
  <si>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</si>
  <si>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</si>
  <si>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</si>
  <si>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</si>
  <si>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</si>
  <si>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</si>
  <si>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</si>
  <si>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</si>
  <si>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</si>
  <si>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</si>
  <si>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</si>
  <si>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</si>
  <si>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</si>
  <si>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</si>
  <si>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</si>
  <si>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</si>
  <si>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</si>
  <si>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</si>
  <si>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</si>
  <si>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</si>
  <si>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</si>
  <si>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</si>
  <si>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</si>
  <si>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</si>
  <si>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</si>
  <si>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</si>
  <si>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</si>
  <si>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</si>
  <si>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</si>
  <si>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</si>
  <si>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</si>
  <si>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</si>
  <si>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</si>
  <si>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</si>
  <si>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</si>
  <si>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</si>
  <si>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</si>
  <si>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</si>
  <si>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</si>
  <si>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</si>
  <si>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</si>
  <si>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</si>
  <si>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</si>
  <si>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</si>
  <si>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</si>
  <si>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</si>
  <si>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</si>
  <si>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</si>
  <si>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</si>
  <si>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</si>
  <si>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</si>
  <si>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</si>
  <si>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</si>
  <si>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</si>
  <si>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</si>
  <si>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</si>
  <si>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</si>
  <si>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</si>
  <si>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</si>
  <si>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</si>
  <si>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</si>
  <si>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</si>
  <si>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</si>
  <si>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</si>
  <si>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</si>
  <si>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</si>
  <si>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</si>
  <si>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</si>
  <si>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</si>
  <si>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</si>
  <si>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</si>
  <si>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</si>
  <si>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</si>
  <si>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</si>
  <si>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</si>
  <si>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</si>
  <si>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</si>
  <si>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</si>
  <si>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</si>
  <si>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</si>
  <si>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</si>
  <si>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</si>
  <si>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</si>
  <si>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</si>
  <si>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</si>
  <si>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</si>
  <si>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</si>
  <si>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</si>
  <si>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</si>
  <si>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</si>
  <si>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</si>
  <si>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</si>
  <si>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</si>
  <si>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</si>
  <si>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</si>
  <si>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</si>
  <si>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</si>
  <si>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</si>
  <si>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</si>
  <si>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</si>
  <si>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</si>
  <si>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</si>
  <si>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</si>
  <si>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</si>
  <si>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</si>
  <si>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</si>
  <si>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</si>
  <si>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</si>
  <si>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</si>
  <si>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</si>
  <si>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</si>
  <si>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</si>
  <si>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</si>
  <si>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</si>
  <si>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</si>
  <si>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</si>
  <si>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</si>
  <si>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</si>
  <si>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</si>
  <si>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</si>
  <si>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</si>
  <si>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</si>
  <si>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</si>
  <si>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</si>
  <si>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</si>
  <si>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</si>
  <si>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</si>
  <si>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</si>
  <si>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</si>
  <si>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</si>
  <si>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</si>
  <si>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</si>
  <si>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</si>
  <si>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</si>
  <si>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</si>
  <si>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</si>
  <si>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</si>
  <si>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</si>
  <si>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</si>
  <si>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</si>
  <si>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</si>
  <si>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</si>
  <si>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</si>
  <si>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</si>
  <si>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</si>
  <si>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</si>
  <si>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</si>
  <si>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</si>
  <si>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</si>
  <si>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</si>
  <si>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</si>
  <si>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</si>
  <si>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</si>
  <si>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</si>
  <si>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</si>
  <si>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</si>
  <si>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</si>
  <si>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</si>
  <si>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</si>
  <si>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</si>
  <si>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</si>
  <si>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</si>
  <si>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</si>
  <si>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</si>
  <si>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</si>
  <si>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</si>
  <si>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</si>
  <si>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</si>
  <si>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</si>
  <si>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</si>
  <si>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</si>
  <si>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</si>
  <si>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</si>
  <si>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</si>
  <si>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</si>
  <si>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</si>
  <si>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</si>
  <si>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</si>
  <si>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</si>
  <si>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</si>
  <si>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</si>
  <si>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</si>
  <si>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</si>
  <si>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</si>
  <si>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</si>
  <si>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</si>
  <si>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</si>
  <si>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</si>
  <si>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</si>
  <si>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</si>
  <si>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</si>
  <si>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</si>
  <si>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</si>
  <si>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</si>
  <si>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</si>
  <si>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</si>
  <si>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</si>
  <si>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</si>
  <si>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</si>
  <si>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</si>
  <si>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</si>
  <si>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</si>
  <si>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</si>
  <si>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</si>
  <si>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</si>
  <si>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</si>
  <si>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</si>
  <si>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</si>
  <si>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</si>
  <si>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</si>
  <si>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</si>
  <si>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</si>
  <si>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</si>
  <si>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</si>
  <si>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</si>
  <si>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</si>
  <si>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</si>
  <si>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</si>
  <si>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</si>
  <si>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</si>
  <si>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</si>
  <si>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</si>
  <si>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</si>
  <si>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</si>
  <si>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</si>
  <si>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</si>
  <si>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</si>
  <si>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</si>
  <si>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</si>
  <si>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</si>
  <si>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</si>
  <si>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</si>
  <si>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</si>
  <si>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</si>
  <si>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</si>
  <si>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</si>
  <si>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</si>
  <si>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</si>
  <si>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</si>
  <si>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</si>
  <si>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</si>
  <si>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</si>
  <si>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</si>
  <si>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</si>
  <si>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</si>
  <si>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</si>
  <si>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</si>
  <si>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</si>
  <si>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</si>
  <si>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</si>
  <si>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</si>
  <si>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</si>
  <si>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</si>
  <si>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</si>
  <si>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</si>
  <si>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</si>
  <si>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</si>
  <si>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</si>
  <si>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</si>
  <si>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</si>
  <si>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</si>
  <si>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</si>
  <si>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</si>
  <si>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</si>
  <si>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</si>
  <si>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</si>
  <si>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</si>
  <si>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</si>
  <si>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</si>
  <si>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</si>
  <si>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</si>
  <si>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</si>
  <si>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</si>
  <si>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</si>
  <si>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</si>
  <si>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</si>
  <si>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</si>
  <si>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</si>
  <si>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</si>
  <si>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</si>
  <si>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</si>
  <si>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</si>
  <si>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</si>
  <si>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</si>
  <si>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</si>
  <si>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</si>
  <si>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</si>
  <si>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</si>
  <si>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</si>
  <si>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</si>
  <si>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</si>
  <si>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</si>
  <si>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</si>
  <si>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</si>
  <si>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</si>
  <si>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</si>
  <si>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</si>
  <si>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</si>
  <si>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</si>
  <si>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</si>
  <si>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</si>
  <si>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</si>
  <si>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</si>
  <si>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</si>
  <si>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</si>
  <si>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</si>
  <si>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</si>
  <si>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</si>
  <si>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</si>
  <si>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</si>
  <si>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</si>
  <si>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</si>
  <si>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</si>
  <si>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</si>
  <si>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</si>
  <si>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</si>
  <si>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</si>
  <si>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</si>
  <si>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</si>
  <si>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</si>
  <si>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</si>
  <si>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</si>
  <si>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</si>
  <si>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</si>
  <si>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</si>
  <si>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</si>
  <si>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</si>
  <si>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</si>
  <si>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</si>
  <si>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</si>
  <si>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</si>
  <si>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</si>
  <si>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</si>
  <si>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</si>
  <si>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</si>
  <si>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</si>
  <si>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</si>
  <si>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</si>
  <si>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</si>
  <si>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</si>
  <si>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</si>
  <si>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</si>
  <si>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</si>
  <si>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</si>
  <si>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</si>
  <si>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</si>
  <si>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</si>
  <si>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</si>
  <si>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</si>
  <si>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</si>
  <si>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</si>
  <si>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</si>
  <si>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</si>
  <si>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</si>
  <si>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</si>
  <si>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</si>
  <si>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</si>
  <si>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</si>
  <si>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</si>
  <si>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</si>
  <si>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</si>
  <si>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</si>
  <si>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</si>
  <si>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</si>
  <si>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</si>
  <si>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</si>
  <si>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</si>
  <si>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</si>
  <si>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</si>
  <si>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</si>
  <si>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</si>
  <si>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</si>
  <si>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</si>
  <si>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</si>
  <si>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</si>
  <si>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</si>
  <si>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</si>
  <si>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</si>
  <si>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</si>
  <si>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</si>
  <si>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</si>
  <si>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</si>
  <si>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</si>
  <si>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</si>
  <si>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</si>
  <si>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</si>
  <si>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</si>
  <si>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</si>
  <si>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</si>
  <si>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</si>
  <si>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</si>
  <si>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</si>
  <si>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</si>
  <si>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</si>
  <si>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</si>
  <si>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</si>
  <si>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</si>
  <si>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</si>
  <si>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</si>
  <si>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</si>
  <si>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</si>
  <si>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</si>
  <si>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</si>
  <si>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</si>
  <si>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</si>
  <si>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</si>
  <si>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</si>
  <si>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</si>
  <si>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</si>
  <si>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</si>
  <si>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</si>
  <si>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</si>
  <si>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</si>
  <si>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</si>
  <si>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</si>
  <si>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</si>
  <si>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</si>
  <si>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</si>
  <si>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</si>
  <si>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</si>
  <si>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</si>
  <si>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</si>
  <si>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</si>
  <si>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</si>
  <si>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</si>
  <si>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</si>
  <si>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</si>
  <si>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</si>
  <si>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</si>
  <si>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</si>
  <si>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</si>
  <si>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</si>
  <si>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</si>
  <si>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</si>
  <si>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</si>
  <si>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</si>
  <si>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</si>
  <si>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</si>
  <si>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</si>
  <si>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</si>
  <si>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</si>
  <si>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</si>
  <si>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</si>
  <si>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</si>
  <si>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</si>
  <si>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</si>
  <si>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</si>
  <si>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</si>
  <si>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</si>
  <si>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</si>
  <si>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</si>
  <si>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</si>
  <si>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</si>
  <si>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</si>
  <si>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</si>
  <si>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</si>
  <si>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</si>
  <si>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</si>
  <si>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</si>
  <si>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</si>
  <si>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</si>
  <si>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</si>
  <si>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</si>
  <si>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</si>
  <si>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</si>
  <si>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</si>
  <si>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</si>
  <si>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</si>
  <si>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</si>
  <si>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</si>
  <si>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</si>
  <si>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</si>
  <si>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</si>
  <si>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</si>
  <si>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</si>
  <si>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</si>
  <si>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</si>
  <si>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</si>
  <si>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</si>
  <si>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</si>
  <si>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</si>
  <si>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</si>
  <si>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</si>
  <si>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</si>
  <si>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</si>
  <si>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</si>
  <si>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</si>
  <si>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</si>
  <si>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</si>
  <si>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</si>
  <si>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</si>
  <si>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</si>
  <si>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</si>
  <si>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</si>
  <si>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</si>
  <si>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</si>
  <si>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</si>
  <si>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</si>
  <si>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</si>
  <si>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</si>
  <si>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</si>
  <si>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</si>
  <si>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</si>
  <si>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</si>
  <si>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</si>
  <si>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</si>
  <si>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</si>
  <si>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</si>
  <si>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</si>
  <si>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</si>
  <si>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</si>
  <si>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</si>
  <si>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</si>
  <si>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</si>
  <si>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</si>
  <si>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</si>
  <si>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</si>
  <si>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</si>
  <si>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</si>
  <si>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</si>
  <si>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</si>
  <si>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</si>
  <si>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</si>
  <si>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</si>
  <si>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</si>
  <si>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</si>
  <si>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</si>
  <si>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</si>
  <si>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</si>
  <si>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</si>
  <si>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</si>
  <si>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</si>
  <si>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</si>
  <si>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</si>
  <si>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</si>
  <si>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</si>
  <si>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</si>
  <si>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</si>
  <si>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</si>
  <si>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</si>
  <si>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</si>
  <si>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</si>
  <si>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</si>
  <si>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</si>
  <si>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</si>
  <si>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</si>
  <si>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</si>
  <si>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</si>
  <si>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</si>
  <si>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</si>
  <si>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</si>
  <si>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</si>
  <si>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</si>
  <si>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</si>
  <si>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</si>
  <si>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</si>
  <si>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</si>
  <si>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</si>
  <si>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</si>
  <si>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</si>
  <si>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</si>
  <si>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</si>
  <si>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</si>
  <si>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</si>
  <si>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</si>
  <si>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</si>
  <si>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</si>
  <si>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</si>
  <si>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</si>
  <si>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</si>
  <si>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</si>
  <si>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</si>
  <si>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</si>
  <si>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</si>
  <si>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</si>
  <si>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</si>
  <si>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</si>
  <si>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</si>
  <si>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</si>
  <si>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</si>
  <si>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</si>
  <si>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</si>
  <si>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</si>
  <si>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</si>
  <si>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</si>
  <si>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</si>
  <si>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</si>
  <si>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</si>
  <si>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</si>
  <si>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</si>
  <si>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</si>
  <si>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</si>
  <si>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</si>
  <si>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</si>
  <si>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</si>
  <si>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</si>
  <si>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</si>
  <si>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</si>
  <si>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</si>
  <si>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</si>
  <si>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</si>
  <si>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</si>
  <si>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</si>
  <si>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</si>
  <si>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</si>
  <si>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</si>
  <si>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</si>
  <si>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</si>
  <si>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</si>
  <si>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</si>
  <si>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</si>
  <si>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</si>
  <si>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</si>
  <si>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</si>
  <si>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</si>
  <si>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</si>
  <si>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</si>
  <si>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</si>
  <si>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</si>
  <si>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</si>
  <si>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</si>
  <si>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</si>
  <si>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</si>
  <si>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</si>
  <si>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</si>
  <si>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</si>
  <si>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</si>
  <si>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</si>
  <si>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</si>
  <si>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</si>
  <si>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</si>
  <si>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</si>
  <si>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</si>
  <si>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</si>
  <si>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</si>
  <si>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</si>
  <si>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</si>
  <si>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</si>
  <si>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</si>
  <si>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</si>
  <si>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</si>
  <si>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</si>
  <si>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</si>
  <si>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</si>
  <si>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</si>
  <si>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</si>
  <si>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</si>
  <si>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</si>
  <si>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</si>
  <si>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</si>
  <si>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</si>
  <si>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</si>
  <si>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</si>
  <si>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</si>
  <si>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</si>
  <si>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</si>
  <si>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</si>
  <si>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</si>
  <si>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</si>
  <si>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</si>
  <si>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</si>
  <si>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</si>
  <si>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</si>
  <si>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</si>
  <si>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</si>
  <si>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</si>
  <si>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</si>
  <si>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</si>
  <si>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</si>
  <si>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</si>
  <si>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</si>
  <si>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</si>
  <si>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</si>
  <si>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</si>
  <si>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</si>
  <si>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</si>
  <si>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</si>
  <si>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</si>
  <si>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</si>
  <si>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</si>
  <si>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</si>
  <si>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</si>
  <si>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</si>
  <si>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</si>
  <si>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</si>
  <si>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</si>
  <si>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</si>
  <si>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</si>
  <si>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</si>
  <si>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</si>
  <si>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</si>
  <si>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</si>
  <si>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</si>
  <si>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</si>
  <si>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</si>
  <si>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</si>
  <si>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</si>
  <si>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</si>
  <si>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</si>
  <si>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</si>
  <si>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</si>
  <si>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</si>
  <si>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</si>
  <si>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</si>
  <si>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</si>
  <si>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</si>
  <si>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</si>
  <si>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</si>
  <si>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</si>
  <si>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</si>
  <si>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</si>
  <si>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</si>
  <si>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</si>
  <si>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</si>
  <si>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</si>
  <si>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</si>
  <si>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</si>
  <si>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</si>
  <si>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</si>
  <si>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</si>
  <si>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</si>
  <si>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</si>
  <si>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</si>
  <si>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</si>
  <si>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</si>
  <si>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</si>
  <si>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</si>
  <si>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</si>
  <si>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</si>
  <si>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</si>
  <si>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</si>
  <si>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</si>
  <si>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</si>
  <si>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</si>
  <si>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</si>
  <si>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</si>
  <si>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</si>
  <si>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</si>
  <si>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</si>
  <si>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</si>
  <si>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</si>
  <si>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</si>
  <si>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</si>
  <si>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</si>
  <si>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</si>
  <si>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</si>
  <si>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</si>
  <si>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</si>
  <si>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</si>
  <si>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</si>
  <si>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</si>
  <si>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</si>
  <si>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</si>
  <si>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</si>
  <si>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</si>
  <si>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</si>
  <si>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</si>
  <si>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</si>
  <si>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</si>
  <si>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</si>
  <si>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</si>
  <si>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</si>
  <si>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</si>
  <si>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</si>
  <si>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</si>
  <si>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</si>
  <si>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</si>
  <si>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</si>
  <si>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</si>
  <si>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</si>
  <si>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</si>
  <si>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</si>
  <si>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</si>
  <si>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</si>
  <si>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</si>
  <si>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</si>
  <si>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</si>
  <si>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</si>
  <si>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</si>
  <si>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</si>
  <si>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</si>
  <si>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</si>
  <si>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</si>
  <si>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</si>
  <si>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</si>
  <si>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</si>
  <si>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</si>
  <si>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</si>
  <si>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</si>
  <si>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</si>
  <si>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</si>
  <si>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</si>
  <si>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</si>
  <si>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</si>
  <si>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</si>
  <si>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</si>
  <si>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</si>
  <si>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</si>
  <si>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</si>
  <si>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</si>
  <si>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</si>
  <si>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</si>
  <si>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</si>
  <si>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</si>
  <si>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</si>
  <si>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</si>
  <si>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</si>
  <si>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</si>
  <si>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</si>
  <si>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</si>
  <si>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</si>
  <si>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</si>
  <si>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</si>
  <si>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</si>
  <si>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</si>
  <si>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</si>
  <si>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</si>
  <si>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</si>
  <si>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</si>
  <si>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</si>
  <si>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</si>
  <si>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</si>
  <si>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</si>
  <si>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</si>
  <si>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</si>
  <si>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</si>
  <si>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</si>
  <si>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</si>
  <si>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</si>
  <si>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</si>
  <si>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</si>
  <si>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</si>
  <si>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</si>
  <si>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</si>
  <si>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</si>
  <si>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</si>
  <si>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</si>
  <si>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</si>
  <si>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</si>
  <si>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</si>
  <si>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</si>
  <si>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</si>
  <si>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</si>
  <si>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</si>
  <si>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</si>
  <si>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</si>
  <si>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</si>
  <si>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</si>
  <si>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</si>
  <si>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</si>
  <si>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</si>
  <si>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</si>
  <si>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</si>
  <si>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</si>
  <si>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</si>
  <si>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</si>
  <si>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</si>
  <si>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</si>
  <si>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</si>
  <si>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</si>
  <si>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</si>
  <si>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</si>
  <si>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</si>
  <si>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</si>
  <si>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</si>
  <si>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</si>
  <si>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</si>
  <si>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</si>
  <si>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</si>
  <si>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</si>
  <si>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</si>
  <si>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</si>
  <si>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</si>
  <si>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</si>
  <si>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</si>
  <si>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</si>
  <si>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</si>
  <si>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</si>
  <si>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</si>
  <si>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</si>
  <si>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</si>
  <si>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</si>
  <si>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</si>
  <si>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</si>
  <si>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</si>
  <si>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</si>
  <si>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</si>
  <si>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</si>
  <si>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</si>
  <si>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</si>
  <si>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</si>
  <si>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</si>
  <si>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</si>
  <si>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</si>
  <si>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</si>
  <si>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</si>
  <si>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</si>
  <si>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</si>
  <si>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</si>
  <si>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</si>
  <si>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</si>
  <si>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</si>
  <si>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</si>
  <si>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</si>
  <si>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</si>
  <si>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</si>
  <si>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</si>
  <si>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</si>
  <si>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</si>
  <si>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</si>
  <si>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</si>
  <si>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</si>
  <si>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</si>
  <si>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</si>
  <si>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</si>
  <si>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</si>
  <si>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</si>
  <si>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</si>
  <si>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</si>
  <si>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</si>
  <si>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</si>
  <si>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</si>
  <si>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</si>
  <si>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</si>
  <si>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</si>
  <si>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</si>
  <si>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</si>
  <si>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</si>
  <si>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</si>
  <si>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</si>
  <si>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</si>
  <si>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</si>
  <si>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</si>
  <si>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</si>
  <si>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</si>
  <si>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</si>
  <si>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</si>
  <si>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</si>
  <si>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</si>
  <si>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</si>
  <si>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</si>
  <si>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</si>
  <si>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</si>
  <si>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</si>
  <si>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</si>
  <si>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</si>
  <si>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</si>
  <si>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</si>
  <si>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</si>
  <si>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</si>
  <si>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</si>
  <si>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</si>
  <si>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</si>
  <si>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</si>
  <si>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</si>
  <si>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</si>
  <si>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</si>
  <si>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</si>
  <si>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</si>
  <si>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</si>
  <si>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</si>
  <si>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</si>
  <si>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</si>
  <si>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</si>
  <si>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</si>
  <si>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</si>
  <si>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</si>
  <si>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</si>
  <si>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</si>
  <si>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</si>
  <si>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</si>
  <si>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</si>
  <si>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</si>
  <si>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</si>
  <si>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</si>
  <si>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</si>
  <si>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</si>
  <si>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</si>
  <si>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</si>
  <si>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</si>
  <si>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</si>
  <si>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</si>
  <si>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</si>
  <si>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</si>
  <si>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</si>
  <si>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</si>
  <si>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</si>
  <si>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</si>
  <si>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</si>
  <si>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</si>
  <si>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</si>
  <si>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</si>
  <si>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</si>
  <si>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</si>
  <si>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</si>
  <si>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</si>
  <si>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</si>
  <si>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</si>
  <si>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</si>
  <si>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</si>
  <si>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</si>
  <si>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</si>
  <si>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</si>
  <si>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</si>
  <si>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</si>
  <si>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</si>
  <si>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</si>
  <si>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</si>
  <si>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</si>
  <si>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</si>
  <si>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</si>
  <si>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</si>
  <si>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</si>
  <si>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</si>
  <si>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</si>
  <si>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</si>
  <si>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</si>
  <si>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</si>
  <si>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</si>
  <si>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</si>
  <si>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</si>
  <si>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</si>
  <si>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</si>
  <si>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</si>
  <si>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</si>
  <si>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</si>
  <si>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</si>
  <si>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</si>
  <si>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</si>
  <si>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</si>
  <si>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</si>
  <si>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</si>
  <si>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</si>
  <si>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</si>
  <si>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</si>
  <si>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</si>
  <si>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</si>
  <si>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</si>
  <si>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</si>
  <si>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</si>
  <si>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</si>
  <si>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</si>
  <si>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</si>
  <si>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</si>
  <si>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</si>
  <si>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</si>
  <si>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</si>
  <si>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</si>
  <si>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</si>
  <si>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</si>
  <si>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</si>
  <si>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</si>
  <si>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</si>
  <si>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</si>
  <si>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</si>
  <si>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</si>
  <si>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</si>
  <si>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</si>
  <si>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</si>
  <si>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</si>
  <si>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</si>
  <si>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</si>
  <si>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</si>
  <si>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</si>
  <si>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</si>
  <si>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</si>
  <si>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</si>
  <si>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</si>
  <si>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</si>
  <si>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</si>
  <si>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</si>
  <si>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</si>
  <si>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</si>
  <si>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</si>
  <si>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</si>
  <si>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</si>
  <si>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</si>
  <si>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</si>
  <si>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</si>
  <si>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</si>
  <si>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</si>
  <si>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</si>
  <si>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</si>
  <si>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</si>
  <si>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</si>
  <si>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</si>
  <si>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</si>
  <si>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</si>
  <si>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</si>
  <si>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</si>
  <si>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</si>
  <si>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</si>
  <si>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</si>
  <si>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</si>
  <si>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</si>
  <si>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</si>
  <si>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</si>
  <si>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</si>
  <si>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</si>
  <si>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</si>
  <si>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</si>
  <si>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</si>
  <si>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</si>
  <si>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</si>
  <si>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</si>
  <si>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</si>
  <si>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</si>
  <si>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</si>
  <si>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</si>
  <si>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</si>
  <si>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</si>
  <si>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</si>
  <si>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</si>
  <si>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</si>
  <si>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</si>
  <si>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</si>
  <si>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</si>
  <si>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</si>
  <si>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</si>
  <si>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</si>
  <si>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</si>
  <si>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</si>
  <si>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</si>
  <si>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</si>
  <si>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</si>
  <si>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</si>
  <si>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</si>
  <si>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</si>
  <si>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</si>
  <si>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</si>
  <si>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</si>
  <si>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</si>
  <si>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</si>
  <si>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</si>
  <si>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</si>
  <si>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</si>
  <si>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</si>
  <si>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</si>
  <si>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</si>
  <si>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</si>
  <si>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</si>
  <si>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</si>
  <si>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</si>
  <si>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</si>
  <si>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</si>
  <si>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</si>
  <si>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</si>
  <si>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</si>
  <si>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</si>
  <si>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</si>
  <si>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</si>
  <si>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</si>
  <si>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</si>
  <si>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</si>
  <si>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</si>
  <si>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</si>
  <si>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</si>
  <si>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</si>
  <si>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</si>
  <si>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</si>
  <si>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</si>
  <si>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</si>
  <si>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</si>
  <si>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</si>
  <si>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</si>
  <si>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</si>
  <si>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</si>
  <si>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</si>
  <si>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</si>
  <si>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</si>
  <si>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</si>
  <si>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</si>
  <si>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</si>
  <si>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</si>
  <si>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</si>
  <si>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</si>
  <si>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</si>
  <si>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</si>
  <si>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</si>
  <si>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</si>
  <si>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</si>
  <si>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</si>
  <si>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</si>
  <si>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</si>
  <si>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</si>
  <si>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</si>
  <si>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</si>
  <si>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</si>
  <si>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</si>
  <si>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</si>
  <si>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</si>
  <si>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</si>
  <si>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</si>
  <si>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</si>
  <si>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</si>
  <si>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</si>
  <si>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</si>
  <si>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</si>
  <si>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</si>
  <si>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</si>
  <si>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</si>
  <si>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</si>
  <si>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</si>
  <si>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</si>
  <si>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</si>
  <si>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</si>
  <si>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</si>
  <si>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</si>
  <si>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</si>
  <si>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</si>
  <si>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</si>
  <si>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</si>
  <si>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</si>
  <si>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</si>
  <si>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</si>
  <si>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</si>
  <si>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</si>
  <si>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</si>
  <si>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</si>
  <si>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</si>
  <si>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</si>
  <si>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</si>
  <si>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</si>
  <si>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</si>
  <si>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</si>
  <si>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</si>
  <si>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</si>
  <si>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</si>
  <si>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</si>
  <si>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</si>
  <si>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</si>
  <si>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</si>
  <si>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</si>
  <si>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</si>
  <si>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</si>
  <si>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</si>
  <si>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</si>
  <si>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</si>
  <si>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</si>
  <si>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</si>
  <si>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</si>
  <si>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</si>
  <si>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</si>
  <si>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</si>
  <si>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</si>
  <si>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</si>
  <si>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</si>
  <si>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</si>
  <si>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</si>
  <si>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</si>
  <si>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</si>
  <si>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</si>
  <si>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</si>
  <si>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</si>
  <si>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</si>
  <si>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</si>
  <si>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</si>
  <si>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</si>
  <si>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</si>
  <si>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</si>
  <si>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</si>
  <si>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</si>
  <si>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</si>
  <si>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</si>
  <si>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</si>
  <si>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</si>
  <si>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</si>
  <si>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</si>
  <si>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</si>
  <si>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</si>
  <si>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</si>
  <si>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</si>
  <si>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</si>
  <si>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</si>
  <si>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</si>
  <si>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</si>
  <si>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</si>
  <si>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</si>
  <si>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</si>
  <si>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</si>
  <si>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</si>
  <si>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</si>
  <si>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</si>
  <si>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</si>
  <si>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</si>
  <si>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</si>
  <si>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</si>
  <si>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</si>
  <si>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</si>
  <si>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</si>
  <si>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</si>
  <si>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</si>
  <si>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</si>
  <si>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</si>
  <si>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</si>
  <si>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</si>
  <si>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</si>
  <si>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</si>
  <si>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</si>
  <si>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</si>
  <si>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</si>
  <si>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</si>
  <si>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</si>
  <si>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</si>
  <si>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</si>
  <si>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</si>
  <si>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</si>
  <si>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</si>
  <si>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</si>
  <si>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</si>
  <si>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</si>
  <si>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</si>
  <si>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</si>
  <si>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</si>
  <si>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</si>
  <si>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</si>
  <si>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</si>
  <si>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</si>
  <si>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</si>
  <si>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</si>
  <si>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</si>
  <si>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</si>
  <si>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</si>
  <si>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</si>
  <si>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</si>
  <si>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</si>
  <si>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</si>
  <si>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</si>
  <si>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</si>
  <si>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</si>
  <si>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</si>
  <si>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</si>
  <si>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</si>
  <si>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</si>
  <si>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</si>
  <si>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</si>
  <si>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</si>
  <si>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</si>
  <si>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</si>
  <si>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</si>
  <si>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</si>
  <si>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</si>
  <si>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</si>
  <si>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</si>
  <si>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</si>
  <si>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</si>
  <si>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</si>
  <si>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</si>
  <si>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</si>
  <si>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</si>
  <si>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</si>
  <si>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</si>
  <si>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</si>
  <si>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</si>
  <si>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</si>
  <si>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</si>
  <si>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</si>
  <si>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</si>
  <si>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</si>
  <si>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</si>
  <si>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</si>
  <si>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</si>
  <si>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</si>
  <si>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</si>
  <si>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</si>
  <si>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</si>
  <si>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</si>
  <si>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</si>
  <si>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</si>
  <si>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</si>
  <si>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</si>
  <si>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</si>
  <si>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</si>
  <si>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</si>
  <si>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</si>
  <si>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</si>
  <si>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</si>
  <si>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</si>
  <si>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</si>
  <si>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</si>
  <si>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</si>
  <si>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</si>
  <si>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</si>
  <si>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</si>
  <si>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</si>
  <si>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</si>
  <si>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</si>
  <si>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</si>
  <si>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</si>
  <si>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</si>
  <si>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</si>
  <si>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</si>
  <si>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</si>
  <si>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</si>
  <si>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</si>
  <si>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</si>
  <si>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</si>
  <si>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</si>
  <si>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</si>
  <si>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</si>
  <si>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</si>
  <si>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</si>
  <si>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</si>
  <si>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</si>
  <si>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</si>
  <si>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</si>
  <si>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</si>
  <si>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</si>
  <si>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</si>
  <si>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</si>
  <si>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</si>
  <si>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</si>
  <si>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</si>
  <si>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</si>
  <si>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</si>
  <si>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</si>
  <si>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</si>
  <si>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</si>
  <si>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</si>
  <si>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</si>
  <si>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</si>
  <si>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</si>
  <si>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</si>
  <si>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</si>
  <si>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</si>
  <si>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</si>
  <si>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</si>
  <si>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</si>
  <si>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</si>
  <si>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</si>
  <si>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</si>
  <si>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</si>
  <si>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</si>
  <si>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</si>
  <si>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</si>
  <si>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</si>
  <si>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</si>
  <si>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</si>
  <si>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</si>
  <si>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</si>
  <si>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</si>
  <si>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</si>
  <si>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</si>
  <si>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</si>
  <si>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</si>
  <si>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</si>
  <si>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</si>
  <si>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</si>
  <si>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</si>
  <si>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</si>
  <si>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</si>
  <si>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</si>
  <si>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</si>
  <si>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</si>
  <si>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</si>
  <si>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</si>
  <si>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</si>
  <si>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</si>
  <si>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</si>
  <si>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</si>
  <si>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</si>
  <si>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</si>
  <si>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</si>
  <si>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</si>
  <si>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</si>
  <si>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</si>
  <si>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</si>
  <si>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</si>
  <si>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</si>
  <si>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</si>
  <si>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</si>
  <si>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</si>
  <si>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</si>
  <si>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</si>
  <si>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</si>
  <si>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</si>
  <si>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</si>
  <si>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</si>
  <si>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</si>
  <si>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</si>
  <si>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</si>
  <si>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</si>
  <si>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</si>
  <si>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</si>
  <si>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</si>
  <si>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</si>
  <si>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</si>
  <si>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</si>
  <si>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</si>
  <si>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</si>
  <si>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</si>
  <si>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</si>
  <si>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</si>
  <si>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</si>
  <si>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</si>
  <si>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</si>
  <si>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</si>
  <si>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</si>
  <si>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</si>
  <si>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</si>
  <si>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</si>
  <si>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</si>
  <si>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</si>
  <si>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</si>
  <si>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</si>
  <si>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</si>
  <si>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</si>
  <si>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</si>
  <si>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</si>
  <si>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</si>
  <si>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</si>
  <si>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</si>
  <si>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</si>
  <si>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</si>
  <si>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</si>
  <si>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</si>
  <si>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</si>
  <si>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</si>
  <si>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</si>
  <si>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</si>
  <si>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</si>
  <si>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</si>
  <si>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</si>
  <si>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</si>
  <si>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</si>
  <si>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</si>
  <si>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</si>
  <si>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</si>
  <si>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</si>
  <si>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</si>
  <si>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</si>
  <si>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</si>
  <si>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</si>
  <si>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</si>
  <si>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</si>
  <si>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</si>
  <si>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</si>
  <si>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</si>
  <si>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</si>
  <si>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</si>
  <si>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</si>
  <si>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</si>
  <si>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</si>
  <si>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</si>
  <si>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</si>
  <si>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</si>
  <si>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</si>
  <si>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</si>
  <si>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</si>
  <si>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</si>
  <si>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</si>
  <si>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</si>
  <si>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</si>
  <si>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</si>
  <si>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</si>
  <si>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</si>
  <si>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</si>
  <si>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</si>
  <si>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</si>
  <si>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</si>
  <si>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</si>
  <si>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</si>
  <si>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</si>
  <si>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</si>
  <si>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</si>
  <si>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</si>
  <si>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</si>
  <si>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</si>
  <si>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</si>
  <si>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</si>
  <si>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</si>
  <si>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</si>
  <si>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</si>
  <si>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</si>
  <si>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</si>
  <si>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</si>
  <si>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</si>
  <si>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</si>
  <si>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</si>
  <si>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</si>
  <si>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</si>
  <si>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</si>
  <si>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</si>
  <si>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</si>
  <si>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</si>
  <si>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</si>
  <si>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</si>
  <si>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</si>
  <si>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</si>
  <si>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</si>
  <si>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</si>
  <si>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</si>
  <si>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</si>
  <si>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</si>
  <si>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</si>
  <si>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</si>
  <si>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</si>
  <si>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</si>
  <si>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</si>
  <si>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</si>
  <si>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</si>
  <si>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</si>
  <si>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</si>
  <si>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</si>
  <si>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</si>
  <si>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</si>
  <si>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</si>
  <si>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</si>
  <si>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</si>
  <si>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</si>
  <si>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</si>
  <si>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</si>
  <si>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</si>
  <si>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</si>
  <si>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</si>
  <si>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</si>
  <si>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</si>
  <si>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</si>
  <si>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</si>
  <si>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</si>
  <si>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</si>
  <si>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</si>
  <si>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</si>
  <si>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</si>
  <si>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</si>
  <si>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</si>
  <si>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</si>
  <si>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</si>
  <si>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</si>
  <si>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</si>
  <si>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</si>
  <si>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</si>
  <si>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</si>
  <si>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</si>
  <si>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</si>
  <si>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</si>
  <si>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</si>
  <si>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</si>
  <si>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</si>
  <si>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</si>
  <si>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</si>
  <si>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</si>
  <si>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</si>
  <si>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</si>
  <si>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</si>
  <si>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</si>
  <si>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</si>
  <si>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</si>
  <si>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</si>
  <si>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</si>
  <si>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</si>
  <si>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</si>
  <si>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</si>
  <si>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</si>
  <si>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</si>
  <si>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</si>
  <si>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</si>
  <si>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</si>
  <si>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</si>
  <si>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</si>
  <si>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</si>
  <si>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</si>
  <si>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</si>
  <si>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</si>
  <si>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</si>
  <si>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</si>
  <si>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</si>
  <si>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</si>
  <si>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</si>
  <si>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</si>
  <si>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</si>
  <si>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</si>
  <si>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</si>
  <si>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</si>
  <si>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</si>
  <si>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</si>
  <si>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</si>
  <si>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</si>
  <si>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</si>
  <si>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</si>
  <si>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</si>
  <si>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</si>
  <si>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</si>
  <si>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</si>
  <si>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</si>
  <si>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</si>
  <si>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</si>
  <si>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</si>
  <si>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</si>
  <si>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</si>
  <si>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</si>
  <si>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</si>
  <si>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</si>
  <si>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</si>
  <si>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</si>
  <si>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</si>
  <si>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</si>
  <si>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</si>
  <si>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</si>
  <si>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</si>
  <si>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</si>
  <si>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</si>
  <si>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</si>
  <si>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</si>
  <si>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</si>
  <si>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</si>
  <si>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</si>
  <si>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</si>
  <si>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</si>
  <si>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</si>
  <si>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</si>
  <si>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</si>
  <si>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</si>
  <si>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</si>
  <si>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</si>
  <si>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</si>
  <si>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</si>
  <si>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</si>
  <si>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</si>
  <si>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</si>
  <si>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</si>
  <si>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</si>
  <si>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</si>
  <si>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</si>
  <si>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</si>
  <si>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</si>
  <si>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</si>
  <si>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</si>
  <si>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</si>
  <si>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</si>
  <si>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</si>
  <si>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</si>
  <si>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</si>
  <si>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</si>
  <si>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</si>
  <si>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</si>
  <si>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</si>
  <si>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</si>
  <si>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</si>
  <si>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</si>
  <si>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</si>
  <si>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</si>
  <si>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</si>
  <si>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</si>
  <si>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</si>
  <si>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</si>
  <si>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</si>
  <si>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</si>
  <si>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</si>
  <si>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</si>
  <si>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</si>
  <si>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</si>
  <si>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</si>
  <si>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</si>
  <si>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</si>
  <si>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</si>
  <si>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</si>
  <si>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</si>
  <si>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</si>
  <si>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</si>
  <si>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</si>
  <si>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</si>
  <si>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</si>
  <si>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</si>
  <si>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</si>
  <si>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</si>
  <si>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</si>
  <si>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</si>
  <si>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</si>
  <si>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</si>
  <si>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</si>
  <si>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</si>
  <si>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</si>
  <si>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</si>
  <si>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</si>
  <si>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</si>
  <si>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</si>
  <si>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</si>
  <si>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</si>
  <si>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</si>
  <si>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</si>
  <si>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</si>
  <si>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</si>
  <si>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</si>
  <si>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</si>
  <si>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</si>
  <si>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</si>
  <si>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</si>
  <si>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</si>
  <si>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</si>
  <si>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</si>
  <si>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</si>
  <si>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</si>
  <si>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</si>
  <si>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</si>
  <si>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</si>
  <si>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</si>
  <si>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</si>
  <si>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</si>
  <si>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</si>
  <si>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</si>
  <si>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</si>
  <si>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</si>
  <si>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</si>
  <si>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</si>
  <si>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</si>
  <si>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</si>
  <si>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</si>
  <si>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</si>
  <si>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</si>
  <si>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</si>
  <si>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</si>
  <si>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</si>
  <si>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</si>
  <si>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</si>
  <si>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</si>
  <si>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</si>
  <si>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</si>
  <si>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</si>
  <si>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</si>
  <si>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</si>
  <si>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</si>
  <si>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</si>
  <si>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</si>
  <si>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</si>
  <si>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</si>
  <si>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</si>
  <si>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</si>
  <si>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</si>
  <si>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</si>
  <si>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</si>
  <si>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</si>
  <si>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</si>
  <si>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</si>
  <si>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</si>
  <si>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</si>
  <si>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</si>
  <si>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</si>
  <si>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</si>
  <si>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</si>
  <si>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</si>
  <si>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</si>
  <si>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</si>
  <si>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</si>
  <si>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</si>
  <si>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</si>
  <si>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</si>
  <si>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</si>
  <si>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</si>
  <si>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</si>
  <si>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</si>
  <si>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</si>
  <si>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</si>
  <si>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</si>
  <si>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</si>
  <si>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</si>
  <si>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</si>
  <si>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</si>
  <si>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</si>
  <si>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</si>
  <si>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</si>
  <si>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</si>
  <si>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</si>
  <si>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</si>
  <si>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</si>
  <si>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</si>
  <si>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</si>
  <si>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</si>
  <si>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</si>
  <si>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</si>
  <si>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</si>
  <si>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</si>
  <si>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</si>
  <si>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</si>
  <si>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</si>
  <si>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</si>
  <si>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</si>
  <si>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</si>
  <si>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</si>
  <si>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</si>
  <si>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</si>
  <si>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</si>
  <si>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</si>
  <si>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</si>
  <si>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</si>
  <si>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</si>
  <si>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</si>
  <si>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</si>
  <si>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</si>
  <si>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</si>
  <si>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</si>
  <si>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</si>
  <si>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</si>
  <si>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</si>
  <si>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</si>
  <si>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</si>
  <si>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</si>
  <si>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</si>
  <si>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</si>
  <si>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</si>
  <si>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</si>
  <si>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</si>
  <si>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</si>
  <si>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</si>
  <si>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</si>
  <si>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</si>
  <si>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</si>
  <si>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</si>
  <si>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</si>
  <si>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</si>
  <si>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</si>
  <si>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</si>
  <si>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</si>
  <si>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</si>
  <si>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</si>
  <si>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</si>
  <si>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</si>
  <si>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</si>
  <si>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</si>
  <si>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</si>
  <si>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</si>
  <si>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</si>
  <si>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</si>
  <si>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</si>
  <si>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</si>
  <si>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</si>
  <si>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</si>
  <si>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</si>
  <si>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</si>
  <si>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</si>
  <si>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</si>
  <si>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</si>
  <si>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</si>
  <si>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</si>
  <si>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</si>
  <si>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</si>
  <si>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</si>
  <si>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</si>
  <si>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</si>
  <si>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</si>
  <si>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</si>
  <si>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</si>
  <si>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</si>
  <si>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</si>
  <si>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</si>
  <si>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</si>
  <si>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</si>
  <si>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</si>
  <si>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</si>
  <si>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</si>
  <si>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</si>
  <si>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</si>
  <si>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</si>
  <si>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</si>
  <si>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</si>
  <si>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</si>
  <si>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</si>
  <si>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</si>
  <si>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</si>
  <si>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</si>
  <si>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</si>
  <si>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</si>
  <si>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</si>
  <si>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</si>
  <si>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</si>
  <si>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</si>
  <si>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</si>
  <si>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</si>
  <si>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</si>
  <si>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</si>
  <si>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</si>
  <si>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</si>
  <si>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</si>
  <si>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</si>
  <si>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</si>
  <si>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</si>
  <si>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</si>
  <si>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</si>
  <si>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</si>
  <si>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</si>
  <si>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</si>
  <si>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</si>
  <si>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</si>
  <si>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</si>
  <si>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</si>
  <si>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</si>
  <si>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</si>
  <si>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</si>
  <si>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</si>
  <si>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</si>
  <si>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</si>
  <si>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</si>
  <si>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</si>
  <si>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</si>
  <si>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</si>
  <si>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</si>
  <si>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</si>
  <si>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</si>
  <si>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</si>
  <si>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</si>
  <si>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</si>
  <si>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</si>
  <si>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</si>
  <si>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</si>
  <si>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</si>
  <si>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</si>
  <si>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</si>
  <si>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</si>
  <si>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</si>
  <si>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</si>
  <si>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</si>
  <si>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</si>
  <si>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</si>
  <si>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</si>
  <si>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</si>
  <si>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</si>
  <si>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</si>
  <si>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</si>
  <si>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</si>
  <si>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</si>
  <si>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</si>
  <si>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</si>
  <si>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</si>
  <si>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</si>
  <si>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</si>
  <si>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</si>
  <si>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</si>
  <si>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</si>
  <si>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</si>
  <si>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</si>
  <si>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</si>
  <si>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</si>
  <si>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</si>
  <si>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</si>
  <si>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</si>
  <si>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</si>
  <si>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</si>
  <si>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</si>
  <si>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</si>
  <si>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</si>
  <si>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</si>
  <si>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</si>
  <si>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</si>
  <si>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</si>
  <si>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</si>
  <si>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</si>
  <si>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</si>
  <si>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</si>
  <si>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</si>
  <si>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</si>
  <si>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</si>
  <si>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</si>
  <si>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</si>
  <si>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</si>
  <si>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</si>
  <si>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</si>
  <si>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</si>
  <si>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</si>
  <si>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</si>
  <si>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</si>
  <si>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</si>
  <si>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</si>
  <si>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</si>
  <si>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</si>
  <si>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</si>
  <si>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</si>
  <si>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</si>
  <si>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</si>
  <si>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</si>
  <si>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</si>
  <si>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</si>
  <si>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</si>
  <si>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</si>
  <si>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</si>
  <si>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</si>
  <si>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</si>
  <si>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</si>
  <si>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</si>
  <si>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</si>
  <si>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</si>
  <si>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</si>
  <si>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</si>
  <si>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</si>
  <si>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</si>
  <si>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</si>
  <si>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</si>
  <si>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</si>
  <si>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</si>
  <si>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</si>
  <si>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</si>
  <si>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</si>
  <si>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</si>
  <si>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</si>
  <si>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</si>
  <si>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</si>
  <si>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</si>
  <si>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</si>
  <si>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</si>
  <si>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</si>
  <si>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</si>
  <si>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</si>
  <si>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</si>
  <si>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</si>
  <si>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</si>
  <si>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</si>
  <si>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</si>
  <si>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</si>
  <si>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</si>
  <si>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</si>
  <si>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</si>
  <si>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</si>
  <si>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</si>
  <si>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</si>
  <si>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</si>
  <si>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</si>
  <si>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</si>
  <si>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</si>
  <si>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</si>
  <si>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</si>
  <si>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</si>
  <si>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</si>
  <si>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</si>
  <si>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</si>
  <si>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</si>
  <si>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</si>
  <si>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</si>
  <si>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</si>
  <si>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</si>
  <si>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</si>
  <si>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</si>
  <si>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</si>
  <si>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</si>
  <si>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</si>
  <si>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</si>
  <si>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</si>
  <si>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</si>
  <si>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</si>
  <si>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</si>
  <si>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</si>
  <si>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</si>
  <si>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</si>
  <si>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</si>
  <si>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</si>
  <si>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</si>
  <si>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</si>
  <si>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</si>
  <si>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</si>
  <si>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</si>
  <si>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</si>
  <si>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</si>
  <si>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</si>
  <si>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</si>
  <si>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</si>
  <si>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</si>
  <si>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</si>
  <si>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</si>
  <si>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</si>
  <si>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</si>
  <si>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</si>
  <si>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</si>
  <si>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</si>
  <si>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</si>
  <si>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</si>
  <si>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</si>
  <si>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</si>
  <si>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</si>
  <si>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</si>
  <si>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</si>
  <si>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</si>
  <si>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</si>
  <si>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</si>
  <si>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</si>
  <si>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</si>
  <si>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</si>
  <si>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</si>
  <si>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</si>
  <si>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</si>
  <si>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</si>
  <si>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</si>
  <si>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</si>
  <si>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</si>
  <si>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</si>
  <si>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</si>
  <si>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</si>
  <si>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</si>
  <si>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</si>
  <si>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</si>
  <si>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</si>
  <si>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</si>
  <si>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</si>
  <si>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</si>
  <si>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</si>
  <si>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</si>
  <si>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</si>
  <si>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</si>
  <si>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</si>
  <si>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</si>
  <si>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</si>
  <si>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</si>
  <si>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</si>
  <si>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</si>
  <si>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</si>
  <si>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</si>
  <si>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</si>
  <si>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</si>
  <si>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</si>
  <si>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</si>
  <si>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</si>
  <si>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</si>
  <si>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</si>
  <si>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</si>
  <si>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</si>
  <si>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</si>
  <si>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</si>
  <si>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</si>
  <si>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</si>
  <si>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</si>
  <si>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</si>
  <si>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</si>
  <si>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</si>
  <si>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</si>
  <si>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</si>
  <si>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</si>
  <si>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</si>
  <si>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</si>
  <si>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</si>
  <si>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</si>
  <si>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</si>
  <si>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</si>
  <si>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</si>
  <si>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</si>
  <si>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</si>
  <si>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</si>
  <si>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</si>
  <si>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</si>
  <si>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</si>
  <si>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</si>
  <si>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</si>
  <si>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</si>
  <si>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</si>
  <si>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</si>
  <si>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</si>
  <si>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</si>
  <si>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</si>
  <si>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</si>
  <si>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</si>
  <si>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</si>
  <si>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</si>
  <si>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</si>
  <si>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</si>
  <si>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</si>
  <si>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</si>
  <si>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</si>
  <si>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</si>
  <si>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</si>
  <si>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</si>
  <si>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</si>
  <si>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</si>
  <si>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</si>
  <si>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</si>
  <si>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</si>
  <si>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</si>
  <si>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</si>
  <si>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</si>
  <si>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</si>
  <si>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</si>
  <si>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</si>
  <si>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</si>
  <si>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</si>
  <si>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</si>
  <si>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</si>
  <si>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</si>
  <si>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</si>
  <si>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</si>
  <si>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</si>
  <si>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</si>
  <si>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</si>
  <si>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</si>
  <si>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</si>
  <si>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</si>
  <si>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</si>
  <si>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</si>
  <si>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</si>
  <si>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</si>
  <si>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</si>
  <si>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</si>
  <si>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</si>
  <si>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</si>
  <si>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</si>
  <si>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</si>
  <si>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</si>
  <si>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</si>
  <si>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</si>
  <si>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</si>
  <si>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</si>
  <si>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</si>
  <si>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</si>
  <si>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</si>
  <si>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</si>
  <si>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</si>
  <si>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</si>
  <si>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</si>
  <si>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</si>
  <si>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</si>
  <si>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</si>
  <si>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</si>
  <si>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</si>
  <si>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</si>
  <si>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</si>
  <si>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</si>
  <si>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</si>
  <si>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</si>
  <si>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</si>
  <si>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</si>
  <si>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</si>
  <si>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</si>
  <si>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</si>
  <si>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</si>
  <si>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</si>
  <si>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</si>
  <si>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</si>
  <si>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</si>
  <si>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</si>
  <si>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</si>
  <si>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</si>
  <si>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</si>
  <si>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</si>
  <si>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</si>
  <si>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</si>
  <si>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</si>
  <si>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</si>
  <si>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</si>
  <si>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</si>
  <si>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</si>
  <si>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</si>
  <si>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</si>
  <si>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</si>
  <si>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</si>
  <si>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</si>
  <si>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</si>
  <si>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</si>
  <si>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</si>
  <si>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</si>
  <si>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</si>
  <si>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</si>
  <si>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</si>
  <si>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</si>
  <si>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</si>
  <si>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</si>
  <si>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</si>
  <si>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</si>
  <si>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</si>
  <si>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</si>
  <si>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</si>
  <si>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</si>
  <si>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</si>
  <si>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</si>
  <si>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</si>
  <si>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</si>
  <si>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</si>
  <si>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</si>
  <si>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</si>
  <si>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</si>
  <si>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</si>
  <si>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</si>
  <si>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</si>
  <si>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</si>
  <si>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</si>
  <si>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</si>
  <si>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</si>
  <si>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</si>
  <si>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</si>
  <si>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</si>
  <si>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</si>
  <si>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</si>
  <si>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</si>
  <si>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</si>
  <si>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</si>
  <si>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</si>
  <si>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</si>
  <si>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</si>
  <si>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</si>
  <si>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</si>
  <si>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</si>
  <si>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</si>
  <si>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</si>
  <si>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</si>
  <si>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</si>
  <si>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</si>
  <si>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</si>
  <si>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</si>
  <si>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</si>
  <si>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</si>
  <si>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</si>
  <si>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</si>
  <si>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</si>
  <si>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</si>
  <si>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</si>
  <si>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</si>
  <si>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</si>
  <si>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</si>
  <si>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</si>
  <si>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</si>
  <si>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</si>
  <si>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</si>
  <si>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</si>
  <si>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</si>
  <si>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</si>
  <si>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</si>
  <si>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</si>
  <si>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</si>
  <si>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</si>
  <si>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</si>
  <si>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</si>
  <si>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</si>
  <si>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</si>
  <si>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</si>
  <si>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</si>
  <si>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</si>
  <si>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</si>
  <si>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</si>
  <si>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</si>
  <si>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</si>
  <si>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</si>
  <si>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</si>
  <si>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</si>
  <si>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</si>
  <si>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</si>
  <si>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</si>
  <si>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</si>
  <si>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</si>
  <si>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</si>
  <si>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</si>
  <si>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</si>
  <si>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</si>
  <si>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</si>
  <si>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</si>
  <si>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</si>
  <si>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</si>
  <si>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</si>
  <si>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</si>
  <si>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</si>
  <si>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</si>
  <si>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</si>
  <si>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</si>
  <si>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</si>
  <si>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</si>
  <si>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</si>
  <si>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</si>
  <si>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</si>
  <si>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</si>
  <si>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</si>
  <si>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</si>
  <si>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</si>
  <si>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</si>
  <si>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</si>
  <si>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</si>
  <si>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</si>
  <si>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</si>
  <si>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</si>
  <si>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</si>
  <si>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</si>
  <si>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</si>
  <si>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</si>
  <si>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</si>
  <si>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</si>
  <si>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</si>
  <si>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</si>
  <si>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</si>
  <si>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</si>
  <si>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</si>
  <si>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</si>
  <si>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</si>
  <si>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</si>
  <si>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</si>
  <si>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</si>
  <si>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</si>
  <si>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</si>
  <si>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</si>
  <si>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</si>
  <si>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</si>
  <si>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</si>
  <si>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</si>
  <si>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</si>
  <si>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</si>
  <si>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</si>
  <si>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</si>
  <si>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</si>
  <si>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</si>
  <si>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</si>
  <si>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</si>
  <si>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</si>
  <si>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</si>
  <si>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</si>
  <si>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</si>
  <si>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</si>
  <si>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</si>
  <si>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</si>
  <si>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</si>
  <si>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</si>
  <si>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</si>
  <si>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</si>
  <si>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</si>
  <si>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</si>
  <si>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</si>
  <si>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</si>
  <si>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</si>
  <si>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</si>
  <si>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</si>
  <si>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</si>
  <si>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</si>
  <si>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</si>
  <si>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</si>
  <si>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</si>
  <si>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</si>
  <si>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</si>
  <si>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</si>
  <si>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</si>
  <si>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</si>
  <si>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</si>
  <si>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</si>
  <si>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</si>
  <si>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</si>
  <si>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</si>
  <si>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</si>
  <si>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</si>
  <si>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</si>
  <si>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</si>
  <si>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</si>
  <si>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</si>
  <si>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</si>
  <si>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</si>
  <si>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</si>
  <si>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</si>
  <si>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</si>
  <si>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</si>
  <si>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</si>
  <si>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</si>
  <si>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</si>
  <si>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</si>
  <si>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</si>
  <si>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</si>
  <si>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</si>
  <si>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</si>
  <si>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</si>
  <si>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</si>
  <si>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</si>
  <si>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</si>
  <si>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</si>
  <si>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</si>
  <si>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</si>
  <si>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</si>
  <si>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</si>
  <si>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</si>
  <si>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</si>
  <si>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</si>
  <si>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</si>
  <si>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</si>
  <si>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</si>
  <si>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</si>
  <si>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</si>
  <si>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</si>
  <si>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</si>
  <si>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</si>
  <si>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</si>
  <si>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</si>
  <si>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</si>
  <si>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</si>
  <si>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</si>
  <si>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</si>
  <si>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</si>
  <si>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</si>
  <si>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</si>
  <si>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</si>
  <si>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</si>
  <si>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</si>
  <si>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</si>
  <si>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</si>
  <si>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</si>
  <si>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</si>
  <si>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</si>
  <si>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</si>
  <si>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</si>
  <si>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</si>
  <si>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</si>
  <si>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</si>
  <si>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</si>
  <si>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</si>
  <si>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</si>
  <si>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</si>
  <si>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</si>
  <si>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</si>
  <si>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</si>
  <si>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</si>
  <si>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</si>
  <si>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</si>
  <si>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</si>
  <si>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</si>
  <si>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</si>
  <si>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</si>
  <si>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</si>
  <si>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</si>
  <si>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</si>
  <si>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</si>
  <si>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</si>
  <si>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</si>
  <si>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</si>
  <si>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</si>
  <si>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</si>
  <si>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</si>
  <si>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</si>
  <si>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</si>
  <si>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</si>
  <si>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</si>
  <si>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</si>
  <si>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</si>
  <si>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</si>
  <si>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</si>
  <si>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</si>
  <si>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</si>
  <si>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</si>
  <si>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</si>
  <si>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</si>
  <si>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</si>
  <si>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</si>
  <si>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</si>
  <si>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</si>
  <si>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</si>
  <si>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</si>
  <si>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</si>
  <si>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</si>
  <si>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</si>
  <si>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</si>
  <si>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</si>
  <si>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</si>
  <si>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</si>
  <si>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</si>
  <si>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</si>
  <si>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</si>
  <si>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</si>
  <si>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</si>
  <si>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</si>
  <si>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</si>
  <si>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</si>
  <si>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</si>
  <si>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</si>
  <si>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</si>
  <si>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</si>
  <si>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</si>
  <si>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</si>
  <si>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</si>
  <si>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</si>
  <si>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</si>
  <si>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</si>
  <si>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</si>
  <si>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</si>
  <si>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</si>
  <si>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</si>
  <si>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</si>
  <si>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</si>
  <si>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</si>
  <si>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</si>
  <si>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</si>
  <si>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</si>
  <si>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</si>
  <si>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</si>
  <si>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</si>
  <si>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</si>
  <si>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</si>
  <si>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</si>
  <si>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</si>
  <si>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</si>
  <si>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</si>
  <si>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</si>
  <si>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</si>
  <si>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</si>
  <si>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</si>
  <si>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</si>
  <si>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</si>
  <si>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</si>
  <si>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</si>
  <si>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</si>
  <si>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</si>
  <si>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</si>
  <si>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</si>
  <si>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</si>
  <si>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</si>
  <si>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</si>
  <si>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</si>
  <si>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</si>
  <si>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</si>
  <si>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</si>
  <si>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</si>
  <si>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</si>
  <si>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</si>
  <si>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</si>
  <si>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</si>
  <si>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</si>
  <si>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</si>
  <si>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</si>
  <si>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</si>
  <si>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</si>
  <si>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</si>
  <si>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</si>
  <si>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</si>
  <si>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</si>
  <si>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</si>
  <si>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</si>
  <si>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</si>
  <si>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</si>
  <si>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</si>
  <si>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</si>
  <si>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</si>
  <si>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</si>
  <si>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</si>
  <si>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</si>
  <si>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</si>
  <si>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</si>
  <si>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</si>
  <si>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</si>
  <si>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</si>
  <si>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</si>
  <si>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</si>
  <si>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</si>
  <si>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</si>
  <si>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</si>
  <si>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</si>
  <si>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</si>
  <si>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</si>
  <si>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</si>
  <si>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</si>
  <si>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</si>
  <si>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</si>
  <si>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</si>
  <si>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</si>
  <si>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</si>
  <si>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</si>
  <si>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</si>
  <si>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</si>
  <si>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</si>
  <si>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</si>
  <si>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</si>
  <si>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</si>
  <si>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</si>
  <si>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</si>
  <si>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</si>
  <si>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</si>
  <si>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</si>
  <si>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</si>
  <si>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</si>
  <si>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</si>
  <si>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</si>
  <si>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</si>
  <si>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</si>
  <si>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</si>
  <si>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</si>
  <si>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</si>
  <si>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</si>
  <si>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</si>
  <si>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</si>
  <si>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</si>
  <si>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</si>
  <si>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</si>
  <si>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</si>
  <si>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</si>
  <si>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</si>
  <si>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</si>
  <si>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</si>
  <si>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</si>
  <si>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</si>
  <si>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</si>
  <si>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</si>
  <si>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</si>
  <si>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</si>
  <si>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</si>
  <si>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</si>
  <si>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</si>
  <si>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</si>
  <si>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</si>
  <si>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</si>
  <si>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</si>
  <si>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</si>
  <si>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</si>
  <si>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</si>
  <si>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</si>
  <si>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</si>
  <si>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</si>
  <si>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</si>
  <si>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</si>
  <si>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</si>
  <si>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</si>
  <si>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</si>
  <si>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</si>
  <si>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</si>
  <si>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</si>
  <si>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</si>
  <si>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</si>
  <si>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</si>
  <si>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</si>
  <si>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</si>
  <si>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</si>
  <si>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</si>
  <si>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</si>
  <si>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</si>
  <si>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</si>
  <si>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</si>
  <si>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</si>
  <si>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</si>
  <si>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</si>
  <si>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</si>
  <si>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</si>
  <si>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</si>
  <si>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</si>
  <si>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</si>
  <si>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</si>
  <si>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</si>
  <si>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</si>
  <si>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</si>
  <si>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</si>
  <si>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</si>
  <si>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</si>
  <si>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</si>
  <si>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</si>
  <si>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</si>
  <si>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</si>
  <si>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</si>
  <si>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</si>
  <si>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</si>
  <si>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</si>
  <si>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</si>
  <si>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</si>
  <si>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</si>
  <si>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</si>
  <si>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</si>
  <si>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</si>
  <si>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</si>
  <si>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</si>
  <si>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</si>
  <si>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</si>
  <si>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</si>
  <si>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</si>
  <si>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</si>
  <si>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</si>
  <si>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</si>
  <si>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</si>
  <si>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</si>
  <si>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</si>
  <si>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</si>
  <si>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</si>
  <si>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</si>
  <si>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</si>
  <si>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</si>
  <si>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</si>
  <si>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</si>
  <si>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</si>
  <si>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</si>
  <si>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</si>
  <si>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</si>
  <si>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</si>
  <si>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</si>
  <si>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</si>
  <si>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</si>
  <si>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</si>
  <si>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</si>
  <si>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</si>
  <si>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</si>
  <si>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</si>
  <si>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</si>
  <si>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</si>
  <si>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</si>
  <si>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</si>
  <si>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</si>
  <si>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</si>
  <si>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</si>
  <si>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</si>
  <si>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</si>
  <si>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</si>
  <si>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</si>
  <si>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</si>
  <si>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</si>
  <si>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</si>
  <si>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</si>
  <si>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</si>
  <si>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</si>
  <si>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</si>
  <si>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</si>
  <si>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</si>
  <si>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</si>
  <si>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</si>
  <si>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</si>
  <si>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</si>
  <si>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</si>
  <si>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</si>
  <si>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</si>
  <si>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</si>
  <si>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</si>
  <si>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</si>
  <si>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</si>
  <si>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</si>
  <si>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</si>
  <si>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</si>
  <si>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</si>
  <si>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</si>
  <si>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</si>
  <si>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</si>
  <si>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</si>
  <si>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</si>
  <si>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</si>
  <si>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</si>
  <si>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</si>
  <si>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</si>
  <si>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</si>
  <si>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</si>
  <si>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</si>
  <si>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</si>
  <si>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</si>
  <si>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</si>
  <si>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</si>
  <si>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</si>
  <si>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</si>
  <si>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</si>
  <si>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</si>
  <si>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</si>
  <si>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</si>
  <si>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</si>
  <si>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</si>
  <si>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</si>
  <si>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</si>
  <si>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</si>
  <si>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</si>
  <si>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</si>
  <si>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</si>
  <si>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</si>
  <si>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</si>
  <si>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</si>
  <si>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</si>
  <si>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</si>
  <si>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</si>
  <si>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</si>
  <si>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</si>
  <si>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</si>
  <si>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</si>
  <si>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</si>
  <si>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</si>
  <si>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</si>
  <si>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</si>
  <si>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</si>
  <si>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</si>
  <si>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</si>
  <si>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</si>
  <si>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</si>
  <si>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</si>
  <si>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</si>
  <si>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</si>
  <si>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</si>
  <si>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</si>
  <si>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</si>
  <si>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</si>
  <si>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</si>
  <si>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</si>
  <si>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</si>
  <si>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</si>
  <si>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</si>
  <si>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</si>
  <si>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</si>
  <si>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</si>
  <si>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</si>
  <si>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</si>
  <si>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</si>
  <si>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</si>
  <si>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</si>
  <si>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</si>
  <si>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</si>
  <si>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</si>
  <si>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</si>
  <si>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</si>
  <si>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</si>
  <si>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</si>
  <si>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</si>
  <si>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</si>
  <si>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</si>
  <si>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</si>
  <si>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</si>
  <si>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</si>
  <si>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</si>
  <si>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</si>
  <si>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</si>
  <si>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</si>
  <si>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</si>
  <si>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</si>
  <si>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</si>
  <si>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</si>
  <si>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</si>
  <si>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</si>
  <si>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</si>
  <si>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</si>
  <si>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</si>
  <si>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</si>
  <si>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</si>
  <si>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</si>
  <si>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</si>
  <si>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</si>
  <si>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</si>
  <si>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</si>
  <si>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</si>
  <si>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</si>
  <si>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</si>
  <si>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</si>
  <si>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</si>
  <si>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</si>
  <si>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</si>
  <si>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</si>
  <si>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</si>
  <si>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</si>
  <si>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</si>
  <si>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</si>
  <si>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</si>
  <si>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</si>
  <si>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</si>
  <si>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</si>
  <si>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</si>
  <si>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</si>
  <si>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</si>
  <si>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</si>
  <si>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</si>
  <si>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</si>
  <si>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</si>
  <si>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</si>
  <si>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</si>
  <si>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</si>
  <si>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</si>
  <si>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</si>
  <si>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</si>
  <si>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</si>
  <si>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</si>
  <si>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</si>
  <si>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</si>
  <si>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</si>
  <si>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</si>
  <si>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</si>
  <si>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</si>
  <si>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</si>
  <si>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</si>
  <si>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</si>
  <si>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</si>
  <si>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</si>
  <si>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</si>
  <si>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</si>
  <si>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</si>
  <si>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</si>
  <si>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</si>
  <si>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</si>
  <si>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</si>
  <si>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</si>
  <si>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</si>
  <si>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</si>
  <si>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</si>
  <si>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</si>
  <si>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</si>
  <si>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</si>
  <si>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</si>
  <si>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</si>
  <si>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</si>
  <si>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</si>
  <si>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</si>
  <si>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</si>
  <si>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</si>
  <si>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</si>
  <si>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</si>
  <si>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</si>
  <si>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</si>
  <si>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</si>
  <si>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</si>
  <si>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</si>
  <si>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</si>
  <si>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</si>
  <si>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</si>
  <si>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</si>
  <si>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</si>
  <si>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</si>
  <si>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</si>
  <si>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</si>
  <si>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</si>
  <si>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</si>
  <si>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</si>
  <si>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</si>
  <si>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</si>
  <si>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</si>
  <si>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</si>
  <si>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</si>
  <si>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</si>
  <si>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</si>
  <si>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</si>
  <si>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</si>
  <si>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</si>
  <si>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</si>
  <si>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</si>
  <si>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</si>
  <si>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</si>
  <si>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</si>
  <si>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</si>
  <si>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</si>
  <si>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</si>
  <si>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</si>
  <si>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</si>
  <si>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</si>
  <si>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</si>
  <si>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</si>
  <si>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</si>
  <si>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</si>
  <si>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</si>
  <si>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</si>
  <si>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</si>
  <si>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</si>
  <si>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</si>
  <si>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</si>
  <si>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</si>
  <si>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</si>
  <si>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</si>
  <si>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</si>
  <si>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</si>
  <si>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</si>
  <si>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</si>
  <si>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</si>
  <si>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</si>
  <si>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</si>
  <si>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</si>
  <si>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</si>
  <si>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</si>
  <si>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</si>
  <si>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</si>
  <si>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</si>
  <si>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</si>
  <si>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</si>
  <si>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</si>
  <si>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</si>
  <si>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</si>
  <si>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</si>
  <si>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</si>
  <si>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</si>
  <si>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</si>
  <si>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</si>
  <si>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</si>
  <si>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</si>
  <si>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</si>
  <si>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</si>
  <si>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</si>
  <si>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</si>
  <si>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</si>
  <si>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</si>
  <si>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</si>
  <si>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</si>
  <si>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</si>
  <si>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</si>
  <si>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</si>
  <si>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</si>
  <si>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</si>
  <si>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</si>
  <si>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</si>
  <si>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</si>
  <si>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</si>
  <si>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</si>
  <si>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</si>
  <si>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</si>
  <si>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</si>
  <si>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</si>
  <si>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</si>
  <si>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</si>
  <si>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</si>
  <si>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</si>
  <si>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</si>
  <si>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</si>
  <si>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</si>
  <si>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</si>
  <si>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</si>
  <si>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</si>
  <si>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</si>
  <si>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</si>
  <si>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</si>
  <si>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</si>
  <si>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</si>
  <si>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</si>
  <si>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</si>
  <si>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</si>
  <si>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</si>
  <si>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</si>
  <si>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</si>
  <si>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</si>
  <si>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</si>
  <si>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</si>
  <si>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</si>
  <si>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</si>
  <si>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</si>
  <si>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</si>
  <si>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</si>
  <si>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</si>
  <si>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</si>
  <si>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</si>
  <si>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</si>
  <si>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</si>
  <si>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</si>
  <si>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</si>
  <si>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</si>
  <si>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</si>
  <si>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</si>
  <si>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</si>
  <si>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</si>
  <si>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</si>
  <si>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</si>
  <si>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</si>
  <si>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</si>
  <si>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</si>
  <si>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</si>
  <si>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</si>
  <si>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</si>
  <si>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</si>
  <si>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</si>
  <si>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</si>
  <si>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</si>
  <si>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</si>
  <si>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</si>
  <si>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</si>
  <si>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</si>
  <si>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</si>
  <si>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</si>
  <si>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</si>
  <si>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</si>
  <si>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</si>
  <si>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</si>
  <si>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</si>
  <si>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</si>
  <si>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</si>
  <si>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</si>
  <si>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</si>
  <si>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</si>
  <si>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</si>
  <si>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</si>
  <si>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</si>
  <si>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</si>
  <si>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</si>
  <si>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</si>
  <si>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</si>
  <si>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</si>
  <si>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</si>
  <si>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</si>
  <si>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</si>
  <si>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</si>
  <si>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</si>
  <si>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</si>
  <si>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</si>
  <si>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</si>
  <si>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</si>
  <si>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</si>
  <si>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</si>
  <si>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</si>
  <si>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</si>
  <si>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</si>
  <si>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</si>
  <si>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</si>
  <si>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</si>
  <si>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</si>
  <si>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</si>
  <si>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</si>
  <si>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</si>
  <si>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</si>
  <si>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</si>
  <si>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</si>
  <si>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</si>
  <si>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</si>
  <si>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</si>
  <si>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</si>
  <si>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</si>
  <si>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</si>
  <si>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</si>
  <si>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</si>
  <si>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</si>
  <si>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</si>
  <si>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</si>
  <si>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</si>
  <si>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</si>
  <si>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</si>
  <si>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</si>
  <si>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</si>
  <si>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</si>
  <si>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</si>
  <si>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</si>
  <si>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</si>
  <si>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</si>
  <si>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</si>
  <si>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</si>
  <si>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</si>
  <si>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</si>
  <si>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</si>
  <si>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</si>
  <si>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</si>
  <si>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</si>
  <si>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</si>
  <si>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</si>
  <si>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</si>
  <si>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</si>
  <si>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</si>
  <si>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</si>
  <si>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</si>
  <si>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</si>
  <si>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</si>
  <si>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</si>
  <si>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</si>
  <si>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</si>
  <si>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</si>
  <si>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</si>
  <si>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</si>
  <si>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</si>
  <si>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</si>
  <si>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</si>
  <si>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</si>
  <si>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</si>
  <si>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</si>
  <si>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</si>
  <si>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</si>
  <si>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</si>
  <si>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</si>
  <si>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</si>
  <si>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</si>
  <si>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</si>
  <si>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</si>
  <si>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</si>
  <si>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</si>
  <si>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</si>
  <si>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</si>
  <si>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</si>
  <si>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</si>
  <si>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</si>
  <si>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</si>
  <si>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</si>
  <si>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</si>
  <si>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</si>
  <si>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</si>
  <si>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</si>
  <si>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</si>
  <si>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</si>
  <si>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</si>
  <si>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</si>
  <si>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</si>
  <si>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</si>
  <si>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</si>
  <si>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</si>
  <si>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</si>
  <si>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</si>
  <si>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</si>
  <si>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</si>
  <si>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</si>
  <si>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</si>
  <si>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</si>
  <si>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</si>
  <si>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</si>
  <si>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</si>
  <si>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</si>
  <si>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</si>
  <si>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</si>
  <si>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</si>
  <si>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</si>
  <si>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</si>
  <si>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</si>
  <si>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</si>
  <si>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</si>
  <si>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</si>
  <si>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</si>
  <si>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</si>
  <si>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</si>
  <si>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</si>
  <si>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</si>
  <si>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</si>
  <si>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</si>
  <si>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</si>
  <si>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</si>
  <si>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</si>
  <si>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</si>
  <si>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</si>
  <si>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</si>
  <si>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</si>
  <si>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</si>
  <si>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</si>
  <si>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</si>
  <si>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</si>
  <si>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</si>
  <si>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</si>
  <si>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</si>
  <si>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</si>
  <si>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</si>
  <si>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</si>
  <si>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</si>
  <si>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</si>
  <si>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</si>
  <si>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</si>
  <si>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</si>
  <si>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</si>
  <si>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</si>
  <si>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</si>
  <si>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</si>
  <si>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</si>
  <si>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</si>
  <si>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</si>
  <si>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</si>
  <si>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</si>
  <si>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</si>
  <si>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</si>
  <si>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</si>
  <si>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</si>
  <si>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</si>
  <si>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</si>
  <si>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</si>
  <si>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</si>
  <si>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</si>
  <si>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</si>
  <si>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</si>
  <si>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</si>
  <si>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</si>
  <si>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</si>
  <si>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</si>
  <si>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</si>
  <si>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</si>
  <si>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</si>
  <si>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</si>
  <si>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</si>
  <si>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</si>
  <si>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</si>
  <si>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</si>
  <si>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</si>
  <si>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</si>
  <si>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</si>
  <si>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</si>
  <si>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</si>
  <si>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</si>
  <si>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</si>
  <si>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</si>
  <si>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</si>
  <si>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</si>
  <si>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</si>
  <si>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</si>
  <si>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</si>
  <si>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</si>
  <si>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</si>
  <si>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</si>
  <si>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</si>
  <si>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</si>
  <si>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</si>
  <si>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</si>
  <si>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</si>
  <si>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</si>
  <si>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</si>
  <si>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</si>
  <si>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</si>
  <si>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</si>
  <si>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</si>
  <si>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</si>
  <si>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</si>
  <si>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</si>
  <si>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</si>
  <si>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</si>
  <si>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</si>
  <si>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</si>
  <si>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</si>
  <si>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</si>
  <si>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</si>
  <si>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</si>
  <si>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</si>
  <si>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</si>
  <si>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</si>
  <si>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</si>
  <si>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</si>
  <si>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</si>
  <si>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</si>
  <si>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</si>
  <si>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</si>
  <si>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</si>
  <si>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</si>
  <si>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</si>
  <si>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</si>
  <si>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</si>
  <si>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</si>
  <si>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</si>
  <si>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</si>
  <si>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</si>
  <si>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</si>
  <si>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</si>
  <si>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</si>
  <si>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</si>
  <si>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</si>
  <si>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</si>
  <si>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</si>
  <si>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</si>
  <si>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</si>
  <si>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</si>
  <si>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</si>
  <si>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</si>
  <si>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</si>
  <si>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</si>
  <si>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</si>
  <si>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</si>
  <si>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</si>
  <si>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</si>
  <si>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</si>
  <si>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</si>
  <si>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</si>
  <si>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</si>
  <si>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</si>
  <si>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</si>
  <si>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</si>
  <si>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</si>
  <si>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</si>
  <si>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</si>
  <si>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</si>
  <si>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</si>
  <si>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</si>
  <si>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</si>
  <si>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</si>
  <si>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</si>
  <si>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</si>
  <si>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</si>
  <si>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</si>
  <si>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</si>
  <si>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</si>
  <si>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</si>
  <si>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</si>
  <si>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</si>
  <si>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</si>
  <si>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</si>
  <si>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</si>
  <si>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</si>
  <si>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</si>
  <si>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</si>
  <si>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</si>
  <si>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</si>
  <si>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</si>
  <si>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</si>
  <si>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</si>
  <si>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</si>
  <si>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</si>
  <si>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</si>
  <si>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</si>
  <si>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</si>
  <si>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</si>
  <si>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</si>
  <si>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</si>
  <si>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</si>
  <si>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</si>
  <si>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</si>
  <si>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</si>
  <si>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</si>
  <si>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</si>
  <si>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</si>
  <si>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</si>
  <si>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</si>
  <si>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</si>
  <si>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</si>
  <si>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</si>
  <si>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</si>
  <si>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</si>
  <si>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</si>
  <si>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</si>
  <si>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</si>
  <si>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</si>
  <si>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</si>
  <si>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</si>
  <si>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</si>
  <si>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</si>
  <si>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</si>
  <si>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</si>
  <si>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</si>
  <si>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</si>
  <si>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</si>
  <si>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</si>
  <si>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</si>
  <si>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</si>
  <si>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</si>
  <si>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</si>
  <si>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</si>
  <si>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</si>
  <si>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</si>
  <si>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</si>
  <si>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</si>
  <si>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</si>
  <si>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</si>
  <si>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</si>
  <si>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</si>
  <si>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</si>
  <si>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</si>
  <si>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</si>
  <si>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</si>
  <si>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</si>
  <si>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</si>
  <si>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</si>
  <si>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</si>
  <si>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</si>
  <si>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</si>
  <si>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</si>
  <si>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</si>
  <si>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</si>
  <si>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</si>
  <si>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</si>
  <si>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</si>
  <si>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</si>
  <si>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</si>
  <si>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</si>
  <si>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</si>
  <si>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</si>
  <si>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</si>
  <si>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</si>
  <si>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</si>
  <si>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</si>
  <si>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</si>
  <si>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</si>
  <si>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</si>
  <si>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</si>
  <si>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</si>
  <si>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</si>
  <si>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</si>
  <si>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</si>
  <si>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</si>
  <si>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</si>
  <si>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</si>
  <si>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</si>
  <si>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</si>
  <si>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</si>
  <si>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</si>
  <si>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</si>
  <si>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</si>
  <si>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</si>
  <si>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</si>
  <si>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</si>
  <si>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</si>
  <si>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</si>
  <si>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</si>
  <si>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</si>
  <si>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</si>
  <si>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</si>
  <si>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</si>
  <si>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</si>
  <si>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</si>
  <si>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</si>
  <si>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</si>
  <si>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</si>
  <si>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</si>
  <si>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</si>
  <si>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</si>
  <si>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</si>
  <si>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</si>
  <si>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</si>
  <si>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</si>
  <si>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</si>
  <si>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</si>
  <si>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</si>
  <si>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</si>
  <si>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</si>
  <si>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</si>
  <si>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</si>
  <si>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</si>
  <si>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</si>
  <si>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</si>
  <si>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</si>
  <si>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</si>
  <si>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</si>
  <si>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</si>
  <si>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</si>
  <si>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</si>
  <si>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</si>
  <si>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</si>
  <si>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</si>
  <si>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</si>
  <si>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</si>
  <si>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</si>
  <si>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</si>
  <si>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</si>
  <si>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</si>
  <si>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</si>
  <si>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</si>
  <si>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</si>
  <si>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</si>
  <si>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</si>
  <si>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</si>
  <si>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</si>
  <si>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</si>
  <si>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</si>
  <si>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</si>
  <si>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</si>
  <si>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</si>
  <si>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</si>
  <si>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</si>
  <si>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</si>
  <si>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</si>
  <si>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</si>
  <si>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</si>
  <si>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</si>
  <si>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</si>
  <si>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</si>
  <si>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</si>
  <si>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</si>
  <si>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</si>
  <si>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</si>
  <si>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</si>
  <si>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</si>
  <si>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</si>
  <si>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</si>
  <si>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</si>
  <si>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</si>
  <si>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</si>
  <si>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</si>
  <si>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</si>
  <si>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</si>
  <si>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</si>
  <si>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</si>
  <si>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</si>
  <si>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</si>
  <si>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</si>
  <si>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</si>
  <si>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</si>
  <si>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</si>
  <si>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</si>
  <si>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</si>
  <si>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</si>
  <si>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</si>
  <si>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</si>
  <si>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</si>
  <si>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</si>
  <si>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</si>
  <si>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</si>
  <si>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</si>
  <si>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</si>
  <si>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</si>
  <si>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</si>
  <si>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</si>
  <si>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</si>
  <si>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</si>
  <si>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</si>
  <si>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</si>
  <si>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</si>
  <si>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</si>
  <si>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</si>
  <si>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</si>
  <si>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</si>
  <si>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</si>
  <si>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</si>
  <si>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</si>
  <si>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</si>
  <si>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</si>
  <si>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</si>
  <si>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</si>
  <si>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</si>
  <si>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</si>
  <si>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</si>
  <si>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</si>
  <si>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</si>
  <si>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</si>
  <si>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</si>
  <si>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</si>
  <si>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</si>
  <si>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</si>
  <si>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</si>
  <si>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</si>
  <si>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</si>
  <si>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</si>
  <si>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</si>
  <si>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</si>
  <si>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</si>
  <si>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</si>
  <si>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</si>
  <si>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</si>
  <si>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</si>
  <si>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</si>
  <si>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</si>
  <si>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</si>
  <si>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</si>
  <si>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</si>
  <si>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</si>
  <si>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</si>
  <si>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</si>
  <si>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</si>
  <si>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</si>
  <si>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</si>
  <si>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</si>
  <si>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</si>
  <si>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</si>
  <si>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</si>
  <si>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</si>
  <si>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</si>
  <si>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</si>
  <si>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</si>
  <si>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</si>
  <si>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</si>
  <si>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</si>
  <si>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</si>
  <si>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</si>
  <si>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</si>
  <si>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</si>
  <si>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</si>
  <si>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</si>
  <si>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</si>
  <si>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</si>
  <si>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</si>
  <si>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</si>
  <si>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</si>
  <si>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</si>
  <si>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</si>
  <si>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</si>
  <si>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</si>
  <si>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</si>
  <si>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</si>
  <si>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</si>
  <si>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</si>
  <si>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</si>
  <si>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</si>
  <si>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</si>
  <si>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</si>
  <si>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</si>
  <si>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</si>
  <si>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</si>
  <si>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</si>
  <si>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</si>
  <si>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</si>
  <si>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</si>
  <si>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</si>
  <si>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</si>
  <si>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</si>
  <si>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</si>
  <si>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</si>
  <si>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</si>
  <si>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</si>
  <si>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</si>
  <si>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</si>
  <si>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</si>
  <si>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</si>
  <si>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</si>
  <si>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</si>
  <si>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</si>
  <si>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</si>
  <si>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</si>
  <si>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</si>
  <si>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</si>
  <si>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</si>
  <si>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</si>
  <si>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</si>
  <si>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</si>
  <si>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</si>
  <si>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</si>
  <si>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</si>
  <si>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</si>
  <si>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</si>
  <si>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</si>
  <si>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</si>
  <si>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</si>
  <si>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</si>
  <si>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</si>
  <si>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</si>
  <si>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</si>
  <si>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</si>
  <si>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</si>
  <si>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</si>
  <si>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</si>
  <si>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</si>
  <si>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</si>
  <si>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</si>
  <si>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</si>
  <si>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</si>
  <si>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</si>
  <si>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</si>
  <si>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</si>
  <si>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</si>
  <si>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</si>
  <si>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</si>
  <si>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</si>
  <si>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</si>
  <si>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</si>
  <si>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</si>
  <si>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</si>
  <si>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</si>
  <si>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</si>
  <si>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</si>
  <si>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</si>
  <si>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</si>
  <si>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</si>
  <si>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</si>
  <si>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</si>
  <si>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</si>
  <si>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</si>
  <si>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</si>
  <si>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</si>
  <si>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</si>
  <si>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</si>
  <si>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</si>
  <si>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</si>
  <si>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</si>
  <si>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</si>
  <si>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</si>
  <si>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</si>
  <si>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</si>
  <si>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</si>
  <si>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</si>
  <si>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</si>
  <si>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</si>
  <si>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</si>
  <si>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</si>
  <si>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</si>
  <si>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</si>
  <si>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</si>
  <si>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</si>
  <si>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</si>
  <si>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</si>
  <si>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</si>
  <si>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</si>
  <si>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</si>
  <si>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</si>
  <si>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</si>
  <si>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</si>
  <si>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</si>
  <si>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</si>
  <si>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</si>
  <si>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</si>
  <si>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</si>
  <si>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</si>
  <si>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</si>
  <si>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</si>
  <si>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</si>
  <si>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</si>
  <si>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</si>
  <si>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</si>
  <si>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</si>
  <si>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</si>
  <si>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</si>
  <si>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</si>
  <si>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</si>
  <si>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</si>
  <si>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</si>
  <si>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</si>
  <si>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</si>
  <si>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</si>
  <si>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</si>
  <si>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</si>
  <si>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</si>
  <si>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</si>
  <si>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</si>
  <si>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</si>
  <si>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</si>
  <si>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</si>
  <si>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</si>
  <si>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</si>
  <si>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</si>
  <si>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</si>
  <si>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</si>
  <si>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</si>
  <si>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</si>
  <si>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</si>
  <si>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</si>
  <si>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</si>
  <si>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</si>
  <si>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</si>
  <si>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</si>
  <si>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</si>
  <si>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</si>
  <si>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</si>
  <si>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</si>
  <si>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</si>
  <si>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</si>
  <si>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</si>
  <si>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</si>
  <si>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</si>
  <si>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</si>
  <si>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</si>
  <si>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</si>
  <si>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</si>
  <si>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</si>
  <si>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</si>
  <si>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</si>
  <si>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</si>
  <si>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</si>
  <si>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</si>
  <si>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</si>
  <si>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</si>
  <si>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</si>
  <si>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</si>
  <si>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</si>
  <si>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</si>
  <si>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</si>
  <si>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</si>
  <si>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</si>
  <si>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</si>
  <si>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</si>
  <si>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</si>
  <si>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</si>
  <si>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</si>
  <si>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</si>
  <si>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</si>
  <si>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</si>
  <si>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</si>
  <si>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</si>
  <si>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</si>
  <si>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</si>
  <si>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</si>
  <si>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</si>
  <si>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</si>
  <si>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</si>
  <si>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</si>
  <si>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</si>
  <si>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</si>
  <si>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</si>
  <si>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</si>
  <si>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</si>
  <si>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</si>
  <si>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</si>
  <si>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</si>
  <si>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</si>
  <si>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</si>
  <si>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</si>
  <si>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</si>
  <si>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</si>
  <si>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</si>
  <si>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</si>
  <si>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</si>
  <si>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</si>
  <si>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</si>
  <si>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</si>
  <si>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</si>
  <si>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</si>
  <si>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</si>
  <si>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</si>
  <si>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</si>
  <si>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</si>
  <si>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</si>
  <si>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</si>
  <si>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</si>
  <si>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</si>
  <si>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</si>
  <si>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</si>
  <si>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</si>
  <si>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</si>
  <si>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</si>
  <si>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</si>
  <si>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</si>
  <si>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</si>
  <si>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</si>
  <si>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</si>
  <si>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</si>
  <si>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</si>
  <si>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</si>
  <si>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</si>
  <si>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</si>
  <si>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</si>
  <si>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</si>
  <si>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</si>
  <si>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</si>
  <si>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</si>
  <si>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</si>
  <si>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</si>
  <si>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</si>
  <si>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</si>
  <si>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</si>
  <si>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</si>
  <si>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</si>
  <si>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</si>
  <si>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</si>
  <si>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</si>
  <si>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</si>
  <si>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</si>
  <si>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</si>
  <si>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</si>
  <si>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</si>
  <si>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</si>
  <si>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</si>
  <si>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</si>
  <si>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</si>
  <si>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</si>
  <si>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</si>
  <si>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</si>
  <si>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</si>
  <si>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</si>
  <si>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</si>
  <si>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</si>
  <si>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</si>
  <si>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</si>
  <si>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</si>
  <si>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</si>
  <si>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</si>
  <si>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</si>
  <si>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</si>
  <si>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</si>
  <si>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</si>
  <si>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</si>
  <si>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</si>
  <si>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</si>
  <si>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</si>
  <si>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</si>
  <si>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</si>
  <si>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</si>
  <si>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</si>
  <si>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</si>
  <si>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</si>
  <si>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</si>
  <si>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</si>
  <si>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</si>
  <si>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</si>
  <si>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</si>
  <si>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</si>
  <si>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</si>
  <si>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</si>
  <si>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</si>
  <si>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</si>
  <si>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</si>
  <si>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</si>
  <si>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</si>
  <si>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</si>
  <si>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</si>
  <si>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</si>
  <si>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</si>
  <si>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</si>
  <si>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</si>
  <si>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</si>
  <si>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</si>
  <si>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</si>
  <si>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</si>
  <si>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</si>
  <si>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</si>
  <si>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</si>
  <si>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</si>
  <si>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</si>
  <si>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</si>
  <si>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</si>
  <si>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</si>
  <si>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</si>
  <si>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</si>
  <si>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</si>
  <si>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</si>
  <si>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</si>
  <si>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</si>
  <si>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</si>
  <si>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</si>
  <si>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</si>
  <si>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</si>
  <si>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</si>
  <si>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</si>
  <si>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</si>
  <si>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</si>
  <si>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</si>
  <si>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</si>
  <si>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</si>
  <si>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</si>
  <si>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</si>
  <si>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</si>
  <si>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</si>
  <si>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</si>
  <si>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</si>
  <si>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</si>
  <si>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</si>
  <si>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</si>
  <si>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</si>
  <si>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</si>
  <si>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</si>
  <si>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</si>
  <si>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</si>
  <si>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</si>
  <si>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</si>
  <si>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</si>
  <si>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</si>
  <si>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</si>
  <si>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</si>
  <si>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</si>
  <si>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</si>
  <si>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</si>
  <si>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</si>
  <si>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</si>
  <si>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</si>
  <si>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</si>
  <si>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</si>
  <si>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</si>
  <si>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</si>
  <si>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</si>
  <si>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</si>
  <si>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</si>
  <si>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</si>
  <si>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</si>
  <si>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</si>
  <si>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</si>
  <si>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</si>
  <si>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</si>
  <si>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</si>
  <si>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</si>
  <si>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</si>
  <si>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</si>
  <si>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</si>
  <si>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</si>
  <si>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</si>
  <si>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</si>
  <si>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</si>
  <si>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</si>
  <si>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</si>
  <si>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</si>
  <si>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</si>
  <si>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</si>
  <si>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</si>
  <si>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</si>
  <si>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</si>
  <si>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</si>
  <si>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</si>
  <si>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</si>
  <si>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</si>
  <si>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</si>
  <si>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</si>
  <si>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</si>
  <si>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</si>
  <si>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</si>
  <si>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</si>
  <si>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</si>
  <si>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</si>
  <si>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</si>
  <si>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</si>
  <si>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</si>
  <si>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</si>
  <si>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</si>
  <si>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</si>
  <si>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</si>
  <si>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</si>
  <si>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</si>
  <si>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</si>
  <si>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</si>
  <si>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</si>
  <si>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</si>
  <si>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</si>
  <si>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</si>
  <si>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</si>
  <si>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</si>
  <si>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</si>
  <si>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</si>
  <si>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</si>
  <si>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</si>
  <si>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</si>
  <si>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</si>
  <si>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</si>
  <si>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</si>
  <si>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</si>
  <si>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</si>
  <si>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</si>
  <si>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</si>
  <si>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</si>
  <si>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</si>
  <si>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</si>
  <si>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</si>
  <si>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</si>
  <si>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</si>
  <si>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</si>
  <si>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</si>
  <si>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</si>
  <si>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</si>
  <si>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</si>
  <si>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</si>
  <si>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</si>
  <si>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</si>
  <si>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</si>
  <si>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</si>
  <si>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</si>
  <si>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</si>
  <si>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</si>
  <si>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</si>
  <si>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</si>
  <si>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</si>
  <si>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</si>
  <si>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</si>
  <si>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</si>
  <si>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</si>
  <si>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</si>
  <si>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</si>
  <si>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</si>
  <si>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</si>
  <si>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</si>
  <si>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</si>
  <si>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</si>
  <si>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</si>
  <si>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</si>
  <si>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</si>
  <si>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</si>
  <si>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</si>
  <si>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</si>
  <si>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</si>
  <si>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</si>
  <si>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</si>
  <si>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</si>
  <si>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</si>
  <si>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</si>
  <si>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</si>
  <si>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</si>
  <si>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</si>
  <si>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</si>
  <si>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</si>
  <si>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</si>
  <si>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</si>
  <si>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</si>
  <si>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</si>
  <si>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</si>
  <si>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</si>
  <si>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</si>
  <si>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</si>
  <si>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</si>
  <si>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</si>
  <si>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</si>
  <si>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</si>
  <si>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</si>
  <si>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</si>
  <si>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</si>
  <si>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</si>
  <si>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</si>
  <si>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</si>
  <si>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</si>
  <si>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</si>
  <si>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</si>
  <si>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</si>
  <si>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</si>
  <si>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</si>
  <si>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</si>
  <si>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</si>
  <si>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</si>
  <si>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</si>
  <si>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</si>
  <si>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</si>
  <si>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</si>
  <si>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</si>
  <si>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</si>
  <si>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</si>
  <si>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</si>
  <si>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</si>
  <si>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</si>
  <si>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</si>
  <si>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</si>
  <si>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</si>
  <si>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</si>
  <si>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</si>
  <si>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</si>
  <si>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</si>
  <si>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</si>
  <si>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</si>
  <si>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</si>
  <si>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</si>
  <si>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</si>
  <si>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</si>
  <si>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</si>
  <si>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</si>
  <si>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</si>
  <si>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</si>
  <si>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</si>
  <si>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</si>
  <si>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</si>
  <si>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</si>
  <si>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</si>
  <si>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</si>
  <si>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</si>
  <si>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</si>
  <si>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</si>
  <si>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</si>
  <si>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</si>
  <si>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</si>
  <si>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</si>
  <si>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</si>
  <si>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</si>
  <si>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</si>
  <si>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</si>
  <si>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</si>
  <si>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</si>
  <si>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</si>
  <si>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</si>
  <si>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</si>
  <si>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</si>
  <si>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</si>
  <si>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</si>
  <si>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</si>
  <si>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</si>
  <si>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</si>
  <si>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</si>
  <si>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</si>
  <si>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</si>
  <si>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</si>
  <si>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</si>
  <si>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</si>
  <si>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</si>
  <si>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</si>
  <si>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</si>
  <si>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</si>
  <si>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</si>
  <si>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</si>
  <si>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</si>
  <si>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</si>
  <si>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</si>
  <si>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</si>
  <si>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</si>
  <si>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</si>
  <si>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</si>
  <si>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</si>
  <si>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</si>
  <si>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</si>
  <si>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</si>
  <si>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</si>
  <si>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</si>
  <si>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</si>
  <si>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</si>
  <si>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</si>
  <si>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</si>
  <si>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</si>
  <si>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</si>
  <si>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</si>
  <si>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</si>
  <si>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</si>
  <si>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</si>
  <si>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</si>
  <si>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</si>
  <si>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</si>
  <si>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</si>
  <si>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</si>
  <si>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</si>
  <si>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</si>
  <si>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</si>
  <si>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</si>
  <si>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</si>
  <si>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</si>
  <si>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</si>
  <si>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</si>
  <si>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</si>
  <si>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</si>
  <si>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</si>
  <si>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</si>
  <si>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</si>
  <si>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</si>
  <si>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</si>
  <si>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</si>
  <si>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</si>
  <si>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</si>
  <si>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</si>
  <si>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</si>
  <si>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</si>
  <si>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</si>
  <si>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</si>
  <si>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</si>
  <si>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</si>
  <si>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</si>
  <si>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</si>
  <si>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</si>
  <si>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</si>
  <si>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</si>
  <si>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</si>
  <si>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</si>
  <si>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</si>
  <si>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</si>
  <si>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</si>
  <si>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</si>
  <si>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</si>
  <si>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</si>
  <si>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</si>
  <si>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</si>
  <si>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</si>
  <si>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</si>
  <si>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</si>
  <si>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</si>
  <si>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</si>
  <si>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</si>
  <si>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</si>
  <si>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</si>
  <si>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</si>
  <si>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</si>
  <si>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</si>
  <si>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</si>
  <si>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</si>
  <si>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</si>
  <si>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</si>
  <si>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</si>
  <si>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</si>
  <si>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</si>
  <si>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</si>
  <si>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</si>
  <si>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</si>
  <si>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</si>
  <si>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</si>
  <si>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</si>
  <si>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</si>
  <si>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</si>
  <si>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</si>
  <si>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</si>
  <si>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</si>
  <si>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</si>
  <si>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</si>
  <si>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</si>
  <si>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</si>
  <si>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</si>
  <si>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</si>
  <si>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</si>
  <si>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</si>
  <si>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</si>
  <si>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</si>
  <si>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</si>
  <si>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</si>
  <si>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</si>
  <si>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</si>
  <si>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</si>
  <si>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</si>
  <si>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</si>
  <si>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</si>
  <si>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</si>
  <si>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</si>
  <si>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</si>
  <si>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</si>
  <si>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</si>
  <si>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</si>
  <si>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</si>
  <si>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</si>
  <si>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</si>
  <si>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</si>
  <si>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</si>
  <si>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</si>
  <si>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</si>
  <si>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</si>
  <si>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</si>
  <si>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</si>
  <si>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</si>
  <si>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</si>
  <si>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</si>
  <si>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</si>
  <si>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</si>
  <si>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</si>
  <si>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</si>
  <si>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</si>
  <si>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</si>
  <si>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</si>
  <si>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</si>
  <si>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</si>
  <si>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</si>
  <si>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</si>
  <si>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</si>
  <si>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</si>
  <si>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</si>
  <si>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</si>
  <si>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</si>
  <si>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</si>
  <si>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</si>
  <si>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</si>
  <si>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</si>
  <si>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</si>
  <si>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</si>
  <si>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</si>
  <si>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</si>
  <si>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</si>
  <si>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</si>
  <si>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</si>
  <si>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</si>
  <si>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</si>
  <si>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</si>
  <si>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</si>
  <si>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</si>
  <si>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</si>
  <si>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</si>
  <si>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</si>
  <si>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</si>
  <si>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</si>
  <si>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</si>
  <si>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</si>
  <si>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</si>
  <si>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</si>
  <si>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</si>
  <si>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</si>
  <si>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</si>
  <si>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</si>
  <si>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</si>
  <si>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</si>
  <si>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</si>
  <si>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</si>
  <si>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</si>
  <si>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</si>
  <si>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</si>
  <si>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</si>
  <si>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</si>
  <si>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</si>
  <si>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</si>
  <si>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</si>
  <si>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</si>
  <si>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</si>
  <si>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</si>
  <si>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</si>
  <si>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</si>
  <si>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</si>
  <si>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</si>
  <si>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</si>
  <si>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</si>
  <si>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</si>
  <si>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</si>
  <si>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</si>
  <si>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</si>
  <si>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</si>
  <si>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</si>
  <si>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</si>
  <si>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</si>
  <si>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</si>
  <si>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</si>
  <si>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</si>
  <si>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</si>
  <si>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</si>
  <si>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</si>
  <si>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</si>
  <si>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</si>
  <si>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</si>
  <si>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</si>
  <si>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</si>
  <si>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</si>
  <si>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</si>
  <si>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</si>
  <si>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</si>
  <si>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</si>
  <si>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</si>
  <si>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</si>
  <si>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</si>
  <si>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</si>
  <si>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</si>
  <si>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</si>
  <si>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</si>
  <si>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</si>
  <si>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</si>
  <si>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</si>
  <si>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</si>
  <si>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</si>
  <si>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</si>
  <si>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</si>
  <si>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</si>
  <si>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</si>
  <si>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</si>
  <si>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</si>
  <si>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</si>
  <si>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</si>
  <si>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</si>
  <si>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</si>
  <si>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</si>
  <si>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</si>
  <si>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</si>
  <si>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</si>
  <si>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</si>
  <si>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</si>
  <si>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</si>
  <si>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</si>
  <si>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</si>
  <si>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</si>
  <si>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</si>
  <si>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</si>
  <si>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</si>
  <si>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</si>
  <si>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</si>
  <si>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</si>
  <si>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</si>
  <si>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</si>
  <si>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</si>
  <si>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</si>
  <si>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</si>
  <si>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</si>
  <si>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</si>
  <si>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</si>
  <si>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</si>
  <si>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</si>
  <si>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</si>
  <si>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</si>
  <si>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</si>
  <si>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</si>
  <si>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</si>
  <si>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</si>
  <si>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</si>
  <si>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</si>
  <si>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</si>
  <si>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</si>
  <si>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</si>
  <si>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</si>
  <si>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</si>
  <si>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</si>
  <si>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</si>
  <si>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</si>
  <si>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</si>
  <si>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</si>
  <si>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</si>
  <si>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</si>
  <si>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</si>
  <si>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</si>
  <si>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</si>
  <si>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</si>
  <si>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</si>
  <si>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</si>
  <si>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</si>
  <si>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</si>
  <si>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</si>
  <si>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</si>
  <si>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</si>
  <si>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</si>
  <si>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</si>
  <si>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</si>
  <si>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</si>
  <si>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</si>
  <si>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</si>
  <si>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</si>
  <si>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</si>
  <si>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</si>
  <si>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</si>
  <si>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</si>
  <si>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</si>
  <si>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</si>
  <si>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</si>
  <si>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</si>
  <si>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</si>
  <si>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</si>
  <si>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</si>
  <si>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</si>
  <si>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</si>
  <si>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</si>
  <si>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</si>
  <si>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</si>
  <si>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</si>
  <si>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</si>
  <si>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</si>
  <si>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</si>
  <si>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</si>
  <si>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</si>
  <si>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</si>
  <si>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</si>
  <si>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</si>
  <si>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</si>
  <si>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</si>
  <si>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</si>
  <si>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</si>
  <si>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</si>
  <si>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</si>
  <si>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</si>
  <si>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</si>
  <si>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</si>
  <si>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</si>
  <si>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</si>
  <si>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</si>
  <si>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</si>
  <si>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</si>
  <si>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</si>
  <si>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</si>
  <si>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</si>
  <si>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</si>
  <si>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</si>
  <si>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</si>
  <si>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</si>
  <si>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</si>
  <si>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</si>
  <si>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</si>
  <si>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</si>
  <si>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</si>
  <si>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</si>
  <si>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</si>
  <si>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</si>
  <si>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</si>
  <si>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</si>
  <si>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</si>
  <si>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</si>
  <si>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</si>
  <si>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</si>
  <si>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</si>
  <si>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</si>
  <si>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</si>
  <si>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</si>
  <si>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</si>
  <si>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</si>
  <si>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</si>
  <si>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</si>
  <si>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</si>
  <si>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</si>
  <si>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</si>
  <si>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</si>
  <si>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</si>
  <si>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</si>
  <si>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</si>
  <si>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</si>
  <si>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</si>
  <si>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</si>
  <si>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</si>
  <si>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</si>
  <si>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</si>
  <si>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</si>
  <si>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</si>
  <si>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</si>
  <si>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</si>
  <si>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</si>
  <si>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</si>
  <si>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</si>
  <si>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</si>
  <si>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</si>
  <si>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</si>
  <si>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</si>
  <si>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</si>
  <si>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</si>
  <si>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</si>
  <si>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</si>
  <si>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</si>
  <si>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</si>
  <si>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</si>
  <si>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</si>
  <si>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</si>
  <si>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</si>
  <si>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</si>
  <si>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</si>
  <si>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</si>
  <si>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</si>
  <si>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</si>
  <si>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</si>
  <si>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</si>
  <si>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</si>
  <si>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</si>
  <si>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</si>
  <si>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</si>
  <si>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</si>
  <si>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</si>
  <si>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</si>
  <si>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</si>
  <si>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</si>
  <si>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</si>
  <si>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</si>
  <si>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</si>
  <si>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</si>
  <si>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</si>
  <si>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</si>
  <si>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</si>
  <si>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</si>
  <si>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</si>
  <si>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</si>
  <si>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</si>
  <si>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</si>
  <si>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</si>
  <si>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</si>
  <si>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</si>
  <si>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</si>
  <si>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</si>
  <si>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</si>
  <si>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</si>
  <si>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</si>
  <si>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</si>
  <si>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</si>
  <si>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</si>
  <si>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</si>
  <si>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</si>
  <si>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</si>
  <si>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</si>
  <si>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</si>
  <si>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</si>
  <si>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</si>
  <si>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</si>
  <si>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</si>
  <si>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</si>
  <si>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</si>
  <si>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</si>
  <si>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</si>
  <si>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</si>
  <si>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</si>
  <si>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</si>
  <si>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</si>
  <si>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</si>
  <si>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</si>
  <si>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</si>
  <si>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</si>
  <si>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</si>
  <si>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</si>
  <si>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</si>
  <si>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</si>
  <si>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</si>
  <si>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</si>
  <si>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</si>
  <si>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</si>
  <si>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</si>
  <si>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</si>
  <si>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</si>
  <si>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</si>
  <si>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</si>
  <si>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</si>
  <si>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</si>
  <si>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</si>
  <si>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</si>
  <si>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</si>
  <si>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</si>
  <si>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</si>
  <si>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</si>
  <si>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</si>
  <si>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</si>
  <si>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</si>
  <si>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</si>
  <si>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</si>
  <si>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</si>
  <si>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</si>
  <si>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</si>
  <si>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</si>
  <si>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</si>
  <si>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</si>
  <si>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</si>
  <si>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</si>
  <si>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</si>
  <si>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</si>
  <si>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</si>
  <si>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</si>
  <si>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</si>
  <si>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</si>
  <si>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</si>
  <si>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</si>
  <si>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</si>
  <si>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</si>
  <si>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</si>
  <si>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</si>
  <si>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</si>
  <si>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</si>
  <si>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</si>
  <si>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</si>
  <si>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</si>
  <si>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</si>
  <si>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</si>
  <si>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</si>
  <si>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</si>
  <si>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</si>
  <si>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</si>
  <si>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</si>
  <si>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</si>
  <si>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</si>
  <si>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</si>
  <si>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</si>
  <si>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</si>
  <si>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</si>
  <si>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</si>
  <si>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</si>
  <si>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</si>
  <si>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</si>
  <si>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</si>
  <si>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</si>
  <si>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</si>
  <si>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</si>
  <si>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</si>
  <si>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</si>
  <si>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</si>
  <si>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</si>
  <si>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</si>
  <si>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</si>
  <si>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</si>
  <si>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</si>
  <si>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</si>
  <si>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</si>
  <si>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</si>
  <si>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</si>
  <si>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</si>
  <si>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</si>
  <si>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</si>
  <si>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</si>
  <si>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</si>
  <si>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</si>
  <si>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</si>
  <si>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</si>
  <si>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</si>
  <si>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</si>
  <si>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</si>
  <si>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</si>
  <si>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</si>
  <si>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</si>
  <si>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</si>
  <si>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</si>
  <si>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</si>
  <si>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</si>
  <si>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</si>
  <si>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</si>
  <si>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</si>
  <si>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</si>
  <si>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</si>
  <si>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</si>
  <si>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</si>
  <si>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</si>
  <si>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</si>
  <si>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</si>
  <si>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</si>
  <si>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</si>
  <si>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</si>
  <si>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</si>
  <si>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</si>
  <si>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</si>
  <si>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</si>
  <si>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</si>
  <si>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</si>
  <si>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</si>
  <si>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</si>
  <si>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</si>
  <si>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</si>
  <si>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</si>
  <si>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</si>
  <si>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</si>
  <si>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</si>
  <si>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</si>
  <si>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</si>
  <si>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</si>
  <si>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</si>
  <si>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</si>
  <si>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</si>
  <si>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</si>
  <si>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</si>
  <si>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</si>
  <si>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</si>
  <si>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</si>
  <si>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</si>
  <si>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</si>
  <si>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</si>
  <si>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</si>
  <si>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</si>
  <si>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</si>
  <si>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</si>
  <si>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</si>
  <si>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</si>
  <si>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</si>
  <si>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</si>
  <si>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</si>
  <si>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</si>
  <si>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</si>
  <si>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</si>
  <si>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</si>
  <si>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</si>
  <si>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</si>
  <si>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</si>
  <si>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</si>
  <si>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</si>
  <si>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</si>
  <si>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</si>
  <si>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</si>
  <si>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</si>
  <si>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</si>
  <si>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</si>
  <si>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</si>
  <si>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</si>
  <si>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</si>
  <si>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</si>
  <si>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</si>
  <si>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</si>
  <si>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</si>
  <si>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</si>
  <si>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</si>
  <si>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</si>
  <si>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</si>
  <si>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</si>
  <si>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</si>
  <si>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</si>
  <si>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</si>
  <si>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</si>
  <si>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</si>
  <si>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</si>
  <si>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</si>
  <si>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</si>
  <si>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</si>
  <si>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</si>
  <si>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</si>
  <si>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</si>
  <si>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</si>
  <si>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</si>
  <si>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</si>
  <si>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</si>
  <si>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</si>
  <si>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</si>
  <si>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</si>
  <si>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</si>
  <si>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</si>
  <si>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</si>
  <si>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</si>
  <si>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</si>
  <si>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</si>
  <si>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</si>
  <si>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</si>
  <si>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</si>
  <si>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</si>
  <si>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</si>
  <si>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</si>
  <si>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</si>
  <si>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</si>
  <si>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</si>
  <si>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</si>
  <si>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</si>
  <si>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</si>
  <si>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</si>
  <si>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</si>
  <si>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</si>
  <si>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</si>
  <si>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</si>
  <si>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</si>
  <si>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</si>
  <si>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</si>
  <si>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</si>
  <si>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</si>
  <si>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</si>
  <si>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</si>
  <si>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</si>
  <si>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</si>
  <si>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</si>
  <si>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</si>
  <si>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</si>
  <si>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</si>
  <si>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</si>
  <si>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</si>
  <si>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</si>
  <si>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</si>
  <si>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</si>
  <si>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</si>
  <si>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</si>
  <si>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</si>
  <si>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</si>
  <si>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</si>
  <si>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</si>
  <si>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</si>
  <si>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</si>
  <si>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</si>
  <si>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</si>
  <si>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</si>
  <si>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</si>
  <si>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</si>
  <si>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</si>
  <si>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</si>
  <si>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</si>
  <si>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</si>
  <si>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</si>
  <si>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</si>
  <si>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</si>
  <si>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</si>
  <si>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</si>
  <si>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</si>
  <si>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</si>
  <si>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</si>
  <si>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</si>
  <si>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</si>
  <si>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</si>
  <si>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</si>
  <si>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</si>
  <si>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</si>
  <si>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</si>
  <si>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</si>
  <si>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</si>
  <si>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</si>
  <si>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</si>
  <si>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</si>
  <si>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</si>
  <si>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</si>
  <si>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</si>
  <si>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</si>
  <si>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</si>
  <si>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</si>
  <si>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</si>
  <si>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</si>
  <si>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</si>
  <si>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</si>
  <si>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</si>
  <si>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</si>
  <si>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</si>
  <si>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</si>
  <si>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</si>
  <si>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</si>
  <si>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</si>
  <si>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</si>
  <si>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</si>
  <si>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</si>
  <si>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</si>
  <si>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</si>
  <si>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</si>
  <si>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</si>
  <si>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</si>
  <si>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</si>
  <si>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</si>
  <si>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</si>
  <si>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</si>
  <si>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</si>
  <si>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</si>
  <si>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</si>
  <si>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</si>
  <si>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</si>
  <si>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</si>
  <si>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</si>
  <si>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</si>
  <si>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</si>
  <si>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</si>
  <si>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</si>
  <si>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</si>
  <si>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</si>
  <si>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</si>
  <si>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</si>
  <si>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</si>
  <si>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</si>
  <si>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</si>
  <si>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</si>
  <si>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</si>
  <si>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</si>
  <si>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</si>
  <si>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</si>
  <si>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</si>
  <si>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</si>
  <si>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</si>
  <si>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</si>
  <si>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</si>
  <si>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</si>
  <si>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</si>
  <si>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</si>
  <si>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</si>
  <si>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</si>
  <si>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</si>
  <si>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</si>
  <si>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</si>
  <si>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</si>
  <si>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</si>
  <si>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</si>
  <si>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</si>
  <si>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</si>
  <si>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</si>
  <si>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</si>
  <si>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</si>
  <si>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</si>
  <si>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</si>
  <si>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</si>
  <si>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</si>
  <si>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</si>
  <si>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</si>
  <si>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</si>
  <si>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</si>
  <si>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</si>
  <si>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</si>
  <si>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</si>
  <si>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</si>
  <si>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</si>
  <si>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</si>
  <si>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</si>
  <si>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</si>
  <si>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</si>
  <si>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</si>
  <si>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</si>
  <si>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</si>
  <si>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</si>
  <si>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</si>
  <si>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</si>
  <si>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</si>
  <si>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</si>
  <si>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</si>
  <si>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</si>
  <si>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</si>
  <si>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</si>
  <si>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</si>
  <si>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</si>
  <si>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</si>
  <si>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</si>
  <si>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</si>
  <si>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</si>
  <si>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</si>
  <si>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</si>
  <si>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</si>
  <si>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</si>
  <si>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</si>
  <si>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</si>
  <si>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</si>
  <si>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</si>
  <si>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</si>
  <si>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</si>
  <si>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</si>
  <si>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</si>
  <si>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</si>
  <si>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</si>
  <si>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</si>
  <si>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</si>
  <si>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</si>
  <si>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</si>
  <si>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</si>
  <si>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</si>
  <si>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</si>
  <si>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</si>
  <si>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</si>
  <si>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</si>
  <si>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</si>
  <si>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</si>
  <si>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</si>
  <si>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</si>
  <si>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</si>
  <si>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</si>
  <si>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</si>
  <si>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</si>
  <si>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</si>
  <si>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</si>
  <si>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</si>
  <si>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</si>
  <si>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</si>
  <si>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</si>
  <si>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</si>
  <si>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</si>
  <si>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</si>
  <si>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</si>
  <si>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</si>
  <si>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</si>
  <si>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</si>
  <si>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</si>
  <si>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</si>
  <si>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</si>
  <si>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</si>
  <si>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</si>
  <si>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</si>
  <si>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</si>
  <si>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</si>
  <si>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</si>
  <si>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</si>
  <si>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</si>
  <si>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</si>
  <si>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</si>
  <si>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</si>
  <si>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</si>
  <si>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</si>
  <si>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</si>
  <si>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</si>
  <si>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</si>
  <si>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</si>
  <si>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</si>
  <si>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</si>
  <si>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</si>
  <si>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</si>
  <si>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</si>
  <si>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</si>
  <si>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</si>
  <si>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</si>
  <si>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</si>
  <si>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</si>
  <si>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</si>
  <si>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</si>
  <si>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</si>
  <si>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</si>
  <si>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</si>
  <si>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</si>
  <si>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</si>
  <si>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</si>
  <si>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</si>
  <si>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</si>
  <si>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</si>
  <si>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</si>
  <si>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</si>
  <si>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</si>
  <si>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</si>
  <si>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</si>
  <si>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</si>
  <si>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</si>
  <si>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</si>
  <si>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</si>
  <si>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</si>
  <si>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</si>
  <si>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</si>
  <si>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</si>
  <si>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</si>
  <si>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</si>
  <si>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</si>
  <si>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</si>
  <si>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</si>
  <si>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</si>
  <si>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</si>
  <si>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</si>
  <si>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</si>
  <si>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</si>
  <si>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</si>
  <si>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</si>
  <si>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</si>
  <si>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</si>
  <si>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</si>
  <si>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</si>
  <si>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</si>
  <si>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</si>
  <si>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</si>
  <si>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</si>
  <si>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</si>
  <si>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</si>
  <si>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</si>
  <si>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</si>
  <si>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</si>
  <si>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</si>
  <si>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</si>
  <si>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</si>
  <si>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</si>
  <si>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</si>
  <si>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</si>
  <si>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</si>
  <si>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</si>
  <si>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</si>
  <si>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</si>
  <si>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</si>
  <si>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</si>
  <si>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</si>
  <si>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</si>
  <si>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</si>
  <si>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</si>
  <si>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</si>
  <si>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</si>
  <si>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</si>
  <si>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</si>
  <si>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</si>
  <si>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</si>
  <si>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</si>
  <si>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</si>
  <si>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</si>
  <si>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</si>
  <si>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</si>
  <si>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</si>
  <si>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</si>
  <si>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</si>
  <si>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</si>
  <si>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</si>
  <si>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</si>
  <si>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</si>
  <si>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</si>
  <si>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</si>
  <si>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</si>
  <si>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</si>
  <si>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</si>
  <si>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</si>
  <si>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</si>
  <si>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</si>
  <si>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</si>
  <si>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</si>
  <si>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</si>
  <si>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</si>
  <si>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</si>
  <si>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</si>
  <si>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</si>
  <si>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</si>
  <si>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</si>
  <si>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</si>
  <si>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</si>
  <si>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</si>
  <si>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</si>
  <si>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</si>
  <si>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</si>
  <si>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</si>
  <si>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</si>
  <si>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</si>
  <si>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</si>
  <si>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</si>
  <si>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</si>
  <si>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</si>
  <si>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</si>
  <si>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</si>
  <si>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</si>
  <si>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</si>
  <si>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</si>
  <si>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</si>
  <si>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</si>
  <si>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</si>
  <si>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</si>
  <si>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</si>
  <si>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</si>
  <si>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</si>
  <si>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</si>
  <si>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</si>
  <si>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</si>
  <si>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</si>
  <si>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</si>
  <si>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</si>
  <si>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</si>
  <si>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</si>
  <si>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</si>
  <si>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</si>
  <si>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</si>
  <si>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</si>
  <si>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</si>
  <si>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</si>
  <si>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</si>
  <si>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</si>
  <si>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</si>
  <si>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</si>
  <si>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</si>
  <si>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</si>
  <si>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</si>
  <si>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</si>
  <si>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</si>
  <si>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</si>
  <si>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</si>
  <si>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</si>
  <si>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</si>
  <si>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</si>
  <si>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</si>
  <si>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</si>
  <si>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</si>
  <si>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</si>
  <si>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</si>
  <si>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</si>
  <si>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</si>
  <si>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</si>
  <si>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</si>
  <si>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</si>
  <si>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</si>
  <si>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</si>
  <si>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</si>
  <si>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</si>
  <si>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</si>
  <si>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</si>
  <si>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</si>
  <si>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</si>
  <si>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</si>
  <si>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</si>
  <si>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</si>
  <si>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</si>
  <si>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</si>
  <si>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</si>
  <si>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</si>
  <si>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</si>
  <si>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</si>
  <si>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</si>
  <si>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</si>
  <si>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</si>
  <si>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</si>
  <si>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</si>
  <si>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</si>
  <si>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</si>
  <si>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</si>
  <si>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</si>
  <si>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</si>
  <si>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</si>
  <si>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</si>
  <si>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</si>
  <si>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</si>
  <si>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</si>
  <si>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</si>
  <si>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</si>
  <si>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</si>
  <si>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</si>
  <si>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</si>
  <si>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</si>
  <si>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</si>
  <si>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</si>
  <si>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</si>
  <si>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</si>
  <si>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</si>
  <si>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</si>
  <si>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</si>
  <si>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</si>
  <si>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</si>
  <si>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</si>
  <si>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</si>
  <si>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</si>
  <si>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</si>
  <si>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</si>
  <si>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</si>
  <si>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</si>
  <si>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</si>
  <si>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</si>
  <si>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</si>
  <si>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</si>
  <si>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</si>
  <si>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</si>
  <si>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</si>
  <si>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</si>
  <si>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</si>
  <si>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</si>
  <si>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</si>
  <si>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</si>
  <si>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</si>
  <si>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</si>
  <si>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</si>
  <si>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</si>
  <si>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</si>
  <si>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</si>
  <si>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</si>
  <si>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</si>
  <si>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</si>
  <si>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</si>
  <si>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</si>
  <si>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</si>
  <si>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</si>
  <si>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</si>
  <si>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</si>
  <si>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</si>
  <si>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</si>
  <si>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</si>
  <si>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</si>
  <si>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</si>
  <si>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</si>
  <si>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</si>
  <si>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</si>
  <si>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</si>
  <si>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</si>
  <si>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</si>
  <si>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</si>
  <si>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</si>
  <si>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</si>
  <si>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</si>
  <si>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</si>
  <si>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</si>
  <si>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</si>
  <si>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</si>
  <si>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</si>
  <si>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</si>
  <si>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</si>
  <si>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</si>
  <si>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</si>
  <si>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</si>
  <si>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</si>
  <si>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</si>
  <si>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</si>
  <si>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</si>
  <si>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</si>
  <si>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</si>
  <si>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</si>
  <si>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</si>
  <si>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</si>
  <si>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</si>
  <si>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</si>
  <si>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</si>
  <si>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</si>
  <si>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</si>
  <si>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</si>
  <si>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</si>
  <si>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</si>
  <si>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</si>
  <si>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</si>
  <si>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</si>
  <si>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</si>
  <si>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</si>
  <si>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</si>
  <si>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</si>
  <si>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</si>
  <si>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</si>
  <si>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</si>
  <si>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</si>
  <si>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</si>
  <si>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</si>
  <si>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</si>
  <si>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</si>
  <si>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</si>
  <si>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</si>
  <si>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</si>
  <si>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</si>
  <si>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</si>
  <si>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</si>
  <si>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</si>
  <si>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</si>
  <si>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</si>
  <si>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</si>
  <si>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</si>
  <si>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</si>
  <si>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</si>
  <si>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</si>
  <si>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</si>
  <si>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</si>
  <si>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</si>
  <si>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</si>
  <si>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</si>
  <si>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</si>
  <si>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</si>
  <si>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</si>
  <si>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</si>
  <si>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</si>
  <si>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</si>
  <si>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</si>
  <si>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</si>
  <si>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</si>
  <si>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</si>
  <si>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</si>
  <si>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</si>
  <si>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</si>
  <si>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</si>
  <si>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</si>
  <si>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</si>
  <si>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</si>
  <si>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</si>
  <si>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</si>
  <si>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</si>
  <si>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</si>
  <si>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</si>
  <si>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</si>
  <si>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</si>
  <si>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</si>
  <si>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</si>
  <si>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</si>
  <si>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</si>
  <si>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</si>
  <si>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</si>
  <si>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</si>
  <si>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</si>
  <si>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</si>
  <si>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</si>
  <si>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</si>
  <si>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</si>
  <si>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</si>
  <si>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</si>
  <si>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</si>
  <si>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</si>
  <si>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</si>
  <si>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</si>
  <si>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</si>
  <si>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</si>
  <si>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</si>
  <si>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</si>
  <si>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</si>
  <si>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</si>
  <si>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</si>
  <si>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</si>
  <si>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</si>
  <si>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</si>
  <si>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</si>
  <si>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</si>
  <si>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</si>
  <si>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</si>
  <si>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</si>
  <si>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</si>
  <si>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</si>
  <si>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</si>
  <si>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</si>
  <si>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</si>
  <si>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</si>
  <si>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</si>
  <si>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</si>
  <si>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</si>
  <si>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</si>
  <si>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</si>
  <si>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</si>
  <si>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</si>
  <si>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</si>
  <si>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</si>
  <si>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</si>
  <si>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</si>
  <si>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</si>
  <si>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</si>
  <si>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</si>
  <si>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</si>
  <si>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</si>
  <si>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</si>
  <si>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</si>
  <si>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</si>
  <si>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</si>
  <si>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</si>
  <si>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</si>
  <si>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</si>
  <si>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</si>
  <si>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</si>
  <si>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</si>
  <si>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</si>
  <si>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</si>
  <si>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</si>
  <si>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</si>
  <si>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</si>
  <si>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</si>
  <si>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</si>
  <si>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</si>
  <si>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</si>
  <si>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</si>
  <si>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</si>
  <si>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</si>
  <si>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</si>
  <si>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</si>
  <si>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</si>
  <si>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</si>
  <si>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</si>
  <si>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</si>
  <si>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</si>
  <si>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</si>
  <si>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</si>
  <si>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</si>
  <si>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</si>
  <si>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</si>
  <si>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</si>
  <si>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</si>
  <si>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</si>
  <si>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</si>
  <si>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</si>
  <si>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</si>
  <si>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</si>
  <si>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</si>
  <si>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</si>
  <si>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</si>
  <si>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</si>
  <si>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</si>
  <si>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</si>
  <si>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</si>
  <si>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</si>
  <si>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</si>
  <si>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</si>
  <si>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</si>
  <si>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</si>
  <si>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</si>
  <si>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</si>
  <si>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</si>
  <si>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</si>
  <si>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</si>
  <si>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</si>
  <si>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</si>
  <si>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</si>
  <si>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</si>
  <si>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</si>
  <si>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</si>
  <si>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</si>
  <si>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</si>
  <si>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</si>
  <si>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</si>
  <si>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</si>
  <si>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</si>
  <si>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</si>
  <si>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</si>
  <si>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</si>
  <si>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</si>
  <si>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</si>
  <si>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</si>
  <si>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</si>
  <si>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</si>
  <si>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</si>
  <si>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</si>
  <si>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</si>
  <si>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</si>
  <si>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</si>
  <si>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</si>
  <si>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</si>
  <si>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</si>
  <si>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</si>
  <si>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</si>
  <si>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</si>
  <si>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</si>
  <si>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</si>
  <si>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</si>
  <si>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</si>
  <si>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</si>
  <si>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</si>
  <si>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</si>
  <si>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</si>
  <si>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</si>
  <si>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</si>
  <si>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</si>
  <si>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</si>
  <si>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</si>
  <si>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</si>
  <si>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</si>
  <si>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</si>
  <si>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</si>
  <si>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</si>
  <si>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</si>
  <si>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</si>
  <si>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</si>
  <si>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</si>
  <si>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</si>
  <si>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</si>
  <si>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</si>
  <si>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</si>
  <si>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</si>
  <si>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</si>
  <si>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</si>
  <si>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</si>
  <si>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</si>
  <si>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</si>
  <si>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</si>
  <si>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</si>
  <si>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</si>
  <si>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</si>
  <si>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</si>
  <si>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</si>
  <si>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</si>
  <si>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</si>
  <si>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</si>
  <si>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</si>
  <si>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</si>
  <si>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</si>
  <si>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</si>
  <si>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</si>
  <si>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</si>
  <si>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</si>
  <si>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</si>
  <si>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</si>
  <si>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</si>
  <si>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</si>
  <si>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</si>
  <si>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</si>
  <si>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</si>
  <si>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</si>
  <si>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</si>
  <si>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</si>
  <si>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</si>
  <si>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</si>
  <si>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</si>
  <si>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</si>
  <si>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</si>
  <si>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</si>
  <si>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</si>
  <si>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</si>
  <si>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</si>
  <si>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</si>
  <si>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</si>
  <si>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</si>
  <si>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</si>
  <si>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</si>
  <si>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</si>
  <si>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</si>
  <si>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</si>
  <si>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</si>
  <si>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</si>
  <si>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</si>
  <si>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</si>
  <si>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</si>
  <si>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</si>
  <si>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</si>
  <si>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</si>
  <si>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</si>
  <si>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</si>
  <si>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</si>
  <si>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</si>
  <si>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</si>
  <si>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</si>
  <si>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</si>
  <si>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</si>
  <si>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</si>
  <si>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</si>
  <si>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</si>
  <si>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</si>
  <si>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</si>
  <si>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</si>
  <si>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</si>
  <si>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</si>
  <si>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</si>
  <si>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</si>
  <si>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</si>
  <si>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</si>
  <si>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</si>
  <si>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</si>
  <si>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</si>
  <si>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</si>
  <si>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</si>
  <si>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</si>
  <si>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</si>
  <si>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</si>
  <si>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</si>
  <si>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</si>
  <si>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</si>
  <si>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</si>
  <si>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</si>
  <si>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</si>
  <si>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</si>
  <si>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</si>
  <si>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</si>
  <si>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</si>
  <si>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</si>
  <si>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</si>
  <si>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</si>
  <si>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</si>
  <si>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</si>
  <si>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</si>
  <si>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</si>
  <si>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</si>
  <si>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</si>
  <si>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</si>
  <si>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</si>
  <si>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</si>
  <si>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</si>
  <si>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</si>
  <si>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</si>
  <si>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</si>
  <si>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</si>
  <si>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</si>
  <si>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</si>
  <si>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</si>
  <si>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</si>
  <si>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</si>
  <si>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</si>
  <si>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</si>
  <si>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</si>
  <si>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</si>
  <si>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</si>
  <si>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</si>
  <si>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</si>
  <si>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</si>
  <si>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</si>
  <si>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</si>
  <si>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</si>
  <si>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</si>
  <si>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</si>
  <si>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</si>
  <si>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</si>
  <si>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</si>
  <si>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</si>
  <si>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</si>
  <si>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</si>
  <si>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</si>
  <si>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</si>
  <si>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</si>
  <si>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</si>
  <si>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</si>
  <si>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</si>
  <si>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</si>
  <si>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</si>
  <si>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</si>
  <si>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</si>
  <si>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</si>
  <si>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</si>
  <si>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</si>
  <si>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</si>
  <si>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</si>
  <si>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</si>
  <si>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</si>
  <si>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</si>
  <si>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</si>
  <si>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</si>
  <si>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</si>
  <si>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</si>
  <si>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</si>
  <si>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</si>
  <si>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</si>
  <si>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</si>
  <si>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</si>
  <si>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</si>
  <si>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</si>
  <si>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</si>
  <si>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</si>
  <si>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</si>
  <si>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</si>
  <si>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</si>
  <si>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</si>
  <si>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</si>
  <si>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</si>
  <si>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</si>
  <si>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</si>
  <si>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</si>
  <si>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</si>
  <si>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</si>
  <si>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</si>
  <si>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</si>
  <si>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</si>
  <si>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</si>
  <si>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</si>
  <si>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</si>
  <si>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</si>
  <si>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</si>
  <si>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</si>
  <si>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</si>
  <si>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</si>
  <si>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</si>
  <si>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</si>
  <si>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</si>
  <si>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</si>
  <si>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</si>
  <si>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</si>
  <si>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</si>
  <si>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</si>
  <si>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</si>
  <si>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</si>
  <si>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</si>
  <si>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</si>
  <si>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</si>
  <si>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</si>
  <si>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</si>
  <si>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</si>
  <si>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</si>
  <si>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</si>
  <si>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</si>
  <si>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</si>
  <si>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</si>
  <si>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</si>
  <si>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</si>
  <si>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</si>
  <si>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</si>
  <si>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</si>
  <si>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</si>
  <si>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</si>
  <si>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</si>
  <si>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</si>
  <si>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</si>
  <si>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</si>
  <si>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</si>
  <si>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</si>
  <si>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</si>
  <si>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</si>
  <si>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</si>
  <si>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</si>
  <si>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</si>
  <si>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</si>
  <si>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</si>
  <si>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</si>
  <si>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</si>
  <si>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</si>
  <si>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</si>
  <si>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</si>
  <si>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</si>
  <si>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</si>
  <si>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</si>
  <si>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</si>
  <si>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</si>
  <si>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</si>
  <si>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</si>
  <si>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</si>
  <si>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</si>
  <si>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</si>
  <si>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</si>
  <si>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</si>
  <si>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</si>
  <si>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</si>
  <si>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</si>
  <si>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</si>
  <si>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</si>
  <si>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</si>
  <si>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</si>
  <si>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</si>
  <si>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</si>
  <si>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</si>
  <si>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</si>
  <si>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</si>
  <si>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</si>
  <si>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</si>
  <si>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</si>
  <si>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</si>
  <si>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</si>
  <si>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</si>
  <si>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</si>
  <si>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</si>
  <si>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</si>
  <si>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</si>
  <si>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</si>
  <si>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</si>
  <si>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</si>
  <si>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</si>
  <si>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</si>
  <si>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</si>
  <si>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</si>
  <si>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</si>
  <si>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</si>
  <si>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</si>
  <si>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</si>
  <si>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</si>
  <si>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</si>
  <si>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</si>
  <si>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</si>
  <si>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</si>
  <si>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</si>
  <si>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</si>
  <si>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</si>
  <si>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</si>
  <si>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</si>
  <si>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</si>
  <si>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</si>
  <si>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</si>
  <si>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</si>
  <si>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</si>
  <si>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</si>
  <si>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</si>
  <si>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</si>
  <si>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</si>
  <si>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</si>
  <si>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</si>
  <si>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</si>
  <si>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</si>
  <si>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</si>
  <si>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</si>
  <si>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</si>
  <si>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</si>
  <si>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</si>
  <si>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</si>
  <si>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</si>
  <si>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</si>
  <si>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</si>
  <si>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</si>
  <si>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</si>
  <si>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</si>
  <si>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</si>
  <si>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</si>
  <si>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</si>
  <si>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</si>
  <si>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</si>
  <si>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</si>
  <si>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</si>
  <si>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</si>
  <si>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</si>
  <si>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</si>
  <si>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</si>
  <si>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</si>
  <si>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</si>
  <si>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</si>
  <si>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</si>
  <si>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</si>
  <si>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</si>
  <si>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</si>
  <si>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</si>
  <si>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</si>
  <si>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</si>
  <si>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</si>
  <si>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</si>
  <si>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</si>
  <si>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</si>
  <si>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</si>
  <si>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</si>
  <si>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</si>
  <si>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</si>
  <si>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</si>
  <si>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</si>
  <si>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</si>
  <si>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</si>
  <si>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</si>
  <si>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</si>
  <si>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</si>
  <si>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</si>
  <si>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</si>
  <si>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</si>
  <si>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</si>
  <si>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</si>
  <si>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</si>
  <si>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</si>
  <si>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</si>
  <si>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</si>
  <si>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</si>
  <si>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</si>
  <si>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</si>
  <si>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</si>
  <si>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</si>
  <si>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</si>
  <si>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</si>
  <si>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</si>
  <si>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</si>
  <si>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</si>
  <si>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</si>
  <si>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</si>
  <si>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</si>
  <si>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</si>
  <si>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</si>
  <si>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</si>
  <si>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</si>
  <si>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</si>
  <si>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</si>
  <si>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</si>
  <si>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</si>
  <si>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</si>
  <si>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</si>
  <si>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</si>
  <si>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</si>
  <si>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</si>
  <si>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</si>
  <si>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</si>
  <si>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</si>
  <si>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</si>
  <si>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</si>
  <si>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</si>
  <si>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</si>
  <si>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</si>
  <si>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</si>
  <si>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</si>
  <si>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</si>
  <si>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</si>
  <si>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</si>
  <si>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</si>
  <si>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</si>
  <si>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</si>
  <si>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</si>
  <si>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</si>
  <si>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</si>
  <si>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</si>
  <si>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</si>
  <si>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</si>
  <si>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</si>
  <si>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</si>
  <si>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</si>
  <si>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</si>
  <si>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</si>
  <si>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</si>
  <si>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</si>
  <si>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</si>
  <si>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</si>
  <si>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</si>
  <si>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</si>
  <si>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</si>
  <si>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</si>
  <si>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</si>
  <si>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</si>
  <si>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</si>
  <si>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</si>
  <si>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</si>
  <si>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</si>
  <si>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</si>
  <si>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</si>
  <si>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</si>
  <si>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</si>
  <si>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</si>
  <si>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</si>
  <si>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</si>
  <si>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</si>
  <si>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</si>
  <si>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</si>
  <si>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</si>
  <si>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</si>
  <si>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</si>
  <si>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</si>
  <si>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</si>
  <si>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</si>
  <si>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</si>
  <si>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</si>
  <si>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</si>
  <si>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</si>
  <si>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</si>
  <si>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</si>
  <si>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</si>
  <si>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</si>
  <si>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</si>
  <si>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</si>
  <si>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</si>
  <si>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</si>
  <si>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</si>
  <si>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</si>
  <si>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</si>
  <si>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</si>
  <si>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</si>
  <si>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</si>
  <si>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</si>
  <si>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</si>
  <si>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</si>
  <si>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</si>
  <si>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</si>
  <si>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</si>
  <si>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</si>
  <si>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</si>
  <si>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</si>
  <si>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</si>
  <si>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</si>
  <si>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</si>
  <si>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</si>
  <si>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</si>
  <si>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</si>
  <si>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</si>
  <si>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</si>
  <si>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</si>
  <si>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</si>
  <si>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</si>
  <si>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</si>
  <si>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</si>
  <si>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</si>
  <si>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</si>
  <si>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</si>
  <si>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</si>
  <si>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</si>
  <si>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</si>
  <si>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</si>
  <si>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</si>
  <si>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</si>
  <si>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</si>
  <si>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</si>
  <si>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</si>
  <si>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</si>
  <si>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</si>
  <si>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</si>
  <si>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</si>
  <si>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</si>
  <si>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</si>
  <si>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</si>
  <si>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</si>
  <si>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</si>
  <si>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</si>
  <si>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</si>
  <si>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</si>
  <si>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</si>
  <si>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</si>
  <si>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</si>
  <si>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</si>
  <si>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</si>
  <si>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</si>
  <si>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</si>
  <si>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</si>
  <si>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</si>
  <si>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</si>
  <si>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PCM-20251124-00001456</t>
  </si>
  <si>
    <t>Down again 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</si>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</sst>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xf numFmtId="0" fontId="33"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5" totalsRowShown="0" headerRowDxfId="48" dataDxfId="47" headerRowBorderDxfId="45" tableBorderDxfId="46" totalsRowBorderDxfId="44">
  <autoFilter ref="A1:L3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322.81186215277557</v>
      </c>
      <c r="H2" s="76">
        <v>45662.943402777775</v>
      </c>
      <c r="I2" s="59" t="str">
        <f>IFERROR(VLOOKUP(D2,DB!A:F,6,0),"")</f>
        <v>Generator-SG</v>
      </c>
      <c r="J2" s="59" t="str">
        <f>IFERROR(VLOOKUP(D2,DB!A:G,7,0),"")</f>
        <v>Dead</v>
      </c>
      <c r="K2" s="67" t="s">
        <v>39022</v>
      </c>
      <c r="L2" s="65" t="str">
        <f>IFERROR(VLOOKUP(D2,DB!A:I,9,0),"")</f>
        <v>Latis</v>
      </c>
    </row>
    <row r="3" spans="1:15" ht="15" customHeight="1">
      <c r="A3" s="155" t="s">
        <v>39023</v>
      </c>
      <c r="B3" s="135" t="str">
        <f>IFERROR(VLOOKUP(D3,DB!A:K,11,0),"")</f>
        <v>R1</v>
      </c>
      <c r="C3" s="135">
        <v>1</v>
      </c>
      <c r="D3" s="127" t="s">
        <v>14039</v>
      </c>
      <c r="E3" s="136" t="s">
        <v>39021</v>
      </c>
      <c r="F3" s="137"/>
      <c r="G3" s="138">
        <f ca="1">IFERROR(NOW()-F3,"-")</f>
        <v>45985.760288078702</v>
      </c>
      <c r="H3" s="137">
        <v>45985.754502314812</v>
      </c>
      <c r="I3" s="135" t="str">
        <f>IFERROR(VLOOKUP(D3,DB!A:F,6,0),"")</f>
        <v>SCECO+STB</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45985.760288078702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45985.760288078702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45985.760288078702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45985.760288078702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45985.760288078702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45985.760288078702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45985.760288078702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45985.760288078702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45985.760288078702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45985.760288078702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45985.760288078702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45985.760288078702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45985.760288078702</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45985.760288078702</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160.76045011574024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1.3728690972202457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45985.760288078702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45985.760288078702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45985.760288078702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45985.760288078702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45985.760288078702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45985.760288078702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45985.760288078702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45985.760288078702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45985.760288078702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45985.760288078702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45985.760288078702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45985.760288078702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45985.760288078702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45985.760288078702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45985.760288078702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45985.760288078702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45985.760288078702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45985.760288078702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45985.760288078702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45985.760288078702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45985.760288078702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45985.760288078702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45985.760288078702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45985.760288078702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45985.760288078702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45985.760288078702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45985.760288078702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45985.760288078702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45985.760288078702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45985.760288078702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45985.760288078702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45985.760288078702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45985.760288078702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45985.760288078702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45985.760288078702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45985.760288078702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45985.760288078702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45985.760288078702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45985.760288078702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45985.760288078702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45985.760288078702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45985.760288078702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45985.760288078702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45985.760288078702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45985.760288078702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45985.760288078702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45985.760288078702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45985.760288078702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45985.760288078702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45985.760288078702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45985.760288078702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45985.760288078702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45985.760288078702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45985.760288078702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45985.760288078702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45985.760288078702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45985.760288078702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45985.760288078702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45985.760288078702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45985.760288078702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45985.760288078702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45985.760288078702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45985.760288078702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45985.760288078702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45985.760288078702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45985.760288078702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45985.760288078702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45985.760288078702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45985.760288078702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45985.760288078702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45985.760288078702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45985.760288078702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45985.760288078702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45985.760288078702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45985.760288078702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45985.760288078702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45985.760288078702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45985.760288078702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45985.760288078702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45985.760288078702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45985.760288078702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45985.760288078702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45985.760288078702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45985.760288078702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45985.760288078702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45985.760288078702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45985.760288078702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45985.760288078702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45985.760288078702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45985.760288078702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45985.760288078702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45985.760288078702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45985.760288078702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45985.760288078702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45985.760288078702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45985.760288078702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45985.760288078702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45985.760288078702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45985.760288078702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45985.760288078702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45985.760288078702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45985.760288078702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45985.760288078702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45985.760288078702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45985.760288078702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45985.760288078702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45985.760288078702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45985.760288078702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45985.760288078702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45985.760288078702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45985.760288078702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45985.760288078702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45985.760288078702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45985.760288078702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45985.760288078702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45985.760288078702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45985.760288078702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45985.760288078702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45985.760288078702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45985.760288078702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45985.760288078702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45985.760288078702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45985.760288078702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45985.760288078702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45985.760288078702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45985.760288078702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45985.760288078702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45985.760288078702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45985.760288078702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45985.760288078702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45985.760288078702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45985.760288078702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39109</v>
      </c>
      <c r="B2" s="61" t="str">
        <f>IFERROR(VLOOKUP(D2,DB!A:K,11,0),"")</f>
        <v>R3</v>
      </c>
      <c r="C2" s="18">
        <v>1</v>
      </c>
      <c r="D2" s="61" t="s">
        <v>28031</v>
      </c>
      <c r="E2" s="18" t="s">
        <v>39102</v>
      </c>
      <c r="F2" s="20">
        <v>45985.713067129633</v>
      </c>
      <c r="G2" s="21">
        <f t="shared" ref="G2:G50" ca="1" si="0">IFERROR(NOW()-F2,"-")</f>
        <v>4.722094906901475E-2</v>
      </c>
      <c r="H2" s="22">
        <v>45985.707476851851</v>
      </c>
      <c r="I2" s="19" t="str">
        <f>IFERROR(VLOOKUP(D2,DB!A:F,6,0),"")</f>
        <v>Generator-SG</v>
      </c>
      <c r="J2" s="18" t="str">
        <f>IFERROR(VLOOKUP(D2,DB!A:G,7,0),"")</f>
        <v>Good</v>
      </c>
      <c r="K2" s="45" t="s">
        <v>39110</v>
      </c>
      <c r="L2" s="23" t="str">
        <f>IFERROR(VLOOKUP(D2,DB!A:I,9,0),"")</f>
        <v>Latis</v>
      </c>
    </row>
    <row r="3" spans="1:13" ht="15" customHeight="1">
      <c r="A3" s="19"/>
      <c r="B3" s="61" t="str">
        <f>IFERROR(VLOOKUP(D3,DB!A:K,11,0),"")</f>
        <v/>
      </c>
      <c r="C3" s="18"/>
      <c r="D3" s="18" t="str">
        <f>IFERROR(VLOOKUP(#REF!,DB!#REF!,7,0),"")</f>
        <v/>
      </c>
      <c r="E3" s="18"/>
      <c r="F3" s="20"/>
      <c r="G3" s="21">
        <f t="shared" ca="1" si="0"/>
        <v>45985.760288078702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45985.760288078702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45985.760288078702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45985.760288078702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45985.760288078702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45985.760288078702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45985.760288078702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45985.760288078702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45985.760288078702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45985.760288078702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45985.760288078702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45985.760288078702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45985.760288078702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45985.760288078702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45985.760288078702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45985.760288078702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45985.760288078702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45985.760288078702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45985.760288078702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45985.760288078702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45985.760288078702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45985.760288078702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45985.760288078702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45985.760288078702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45985.760288078702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45985.760288078702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45985.760288078702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45985.760288078702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45985.760288078702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45985.760288078702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45985.760288078702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45985.760288078702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45985.760288078702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45985.760288078702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45985.760288078702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45985.760288078702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45985.760288078702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45985.760288078702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45985.760288078702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45985.760288078702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45985.760288078702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45985.760288078702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45985.760288078702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45985.760288078702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45985.760288078702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45985.760288078702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45985.760288078702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45985.760288078702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45985.760288078702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45985.760288078702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45985.760288078702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45985.760288078702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45985.760288078702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45985.760288078702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45985.760288078702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45985.760288078702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45985.760288078702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45985.760288078702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45985.760288078702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45985.760288078702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45985.760288078702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45985.760288078702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45985.760288078702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45985.760288078702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45985.760288078702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45985.760288078702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45985.760288078702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45985.760288078702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45985.760288078702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45985.760288078702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45985.760288078702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45985.760288078702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45985.760288078702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45985.760288078702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45985.760288078702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45985.760288078702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45985.760288078702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45985.760288078702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45985.760288078702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45985.760288078702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45985.760288078702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45985.760288078702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45985.760288078702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45985.760288078702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45985.760288078702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45985.760288078702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45985.760288078702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45985.760288078702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45985.760288078702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45985.760288078702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45985.760288078702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45985.760288078702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45985.760288078702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45985.760288078702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45985.760288078702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45985.760288078702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45985.760288078702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45985.760288078702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45985.760288078702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45985.760288078702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45985.760288078702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45985.760288078702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45985.760288078702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45985.760288078702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45985.760288078702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45985.760288078702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45985.760288078702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45985.760288078702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45985.760288078702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45985.760288078702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45985.760288078702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45985.760288078702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45985.760288078702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45985.760288078702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45985.760288078702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45985.760288078702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45985.760288078702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45985.760288078702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45985.760288078702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45985.760288078702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45985.760288078702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45985.760288078702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45985.760288078702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45985.760288078702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45985.760288078702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45985.760288078702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45985.760288078702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45985.760288078702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45985.760288078702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45985.760288078702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45985.760288078702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45985.760288078702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45985.760288078702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45985.760288078702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45985.760288078702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45985.760288078702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45985.760288078702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45985.760288078702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45985.760288078702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45985.760288078702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45985.760288078702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45985.760288078702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45985.760288078702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45985.760288078702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45985.760288078702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45985.760288078702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45985.760288078702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45985.760288078702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45985.760288078702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45985.760288078702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45985.760288078702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45985.760288078702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45985.760288078702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45985.760288078702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45985.760288078702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45985.760288078702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45985.760288078702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45985.760288078702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45985.760288078702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45985.760288078702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45985.760288078702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45985.760288078702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45985.760288078702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45985.760288078702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45985.760288078702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45985.760288078702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45985.760288078702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45985.760288078702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45985.760288078702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45985.760288078702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45985.760288078702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45985.760288078702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45985.760288078702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45985.760288078702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45985.760288078702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45985.760288078702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45985.760288078702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45985.760288078702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45985.760288078702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45985.760288078702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45985.760288078702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45985.760288078702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45985.760288078702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45985.760288078702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45985.760288078702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45985.760288078702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45985.760288078702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45985.760288078702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45985.760288078702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45985.760288078702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45985.760288078702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45985.760288078702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45985.760288078702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45985.760288078702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45985.760288078702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45985.760288078702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45985.760288078702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45985.760288078702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45985.760288078702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45985.760288078702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45985.760288078702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45985.760288078702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45985.760288078702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45985.760288078702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45985.760288078702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45985.760288078702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45985.760288078702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45985.760288078702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45985.760288078702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45985.760288078702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45985.760288078702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45985.760288078702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45985.760288078702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45985.760288078702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45985.760288078702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45985.760288078702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45985.760288078702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45985.760288078702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45985.760288078702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45985.760288078702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45985.760288078702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45985.760288078702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45985.760288078702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45985.760288078702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45985.760288078702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45985.760288078702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45985.760288078702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45985.760288078702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45985.760288078702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45985.760288078702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45985.760288078702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45985.760288078702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45985.760288078702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45985.760288078702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45985.760288078702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45985.760288078702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45985.760288078702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45985.760288078702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45985.760288078702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45985.760288078702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45985.760288078702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45985.760288078702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45985.760288078702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45985.760288078702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45985.760288078702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45985.760288078702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45985.760288078702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45985.760288078702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45985.760288078702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45985.760288078702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45985.760288078702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45985.760288078702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45985.760288078702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45985.760288078702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45985.760288078702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45985.760288078702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45985.760288078702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45985.760288078702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45985.760288078702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45985.760288078702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45985.760288078702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45985.760288078702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45985.760288078702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45985.760288078702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45985.760288078702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45985.760288078702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45985.760288078702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45985.760288078702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45985.760288078702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45985.760288078702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45985.760288078702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45985.760288078702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45985.760288078702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45985.760288078702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45985.760288078702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45985.760288078702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45985.760288078702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45985.760288078702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45985.760288078702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45985.760288078702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45985.760288078702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45985.760288078702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45985.760288078702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45985.760288078702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45985.760288078702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45985.760288078702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45985.760288078702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45985.760288078702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45985.760288078702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45985.760288078702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45985.760288078702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45985.760288078702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45985.760288078702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45985.760288078702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45985.760288078702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45985.760288078702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45985.760288078702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45985.760288078702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45985.760288078702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45985.760288078702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45985.760288078702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45985.760288078702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45985.760288078702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45985.760288078702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45985.760288078702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45985.760288078702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45985.760288078702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45985.760288078702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45985.760288078702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45985.760288078702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45985.760288078702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45985.760288078702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45985.760288078702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45985.760288078702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45985.760288078702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45985.760288078702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45985.760288078702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45985.760288078702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45985.760288078702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45985.760288078702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45985.760288078702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45985.760288078702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45985.760288078702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45985.760288078702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45985.760288078702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45985.760288078702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45985.760288078702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45985.760288078702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45985.760288078702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45985.760288078702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45985.760288078702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45985.760288078702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45985.760288078702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45985.760288078702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45985.760288078702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45985.760288078702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45985.760288078702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45985.760288078702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45985.760288078702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45985.760288078702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45985.760288078702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45985.760288078702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45985.760288078702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45985.760288078702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45985.760288078702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45985.760288078702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45985.760288078702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45985.760288078702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45985.760288078702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45985.760288078702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45985.760288078702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45985.760288078702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45985.760288078702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45985.760288078702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45985.760288078702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45985.760288078702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45985.760288078702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45985.760288078702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45985.760288078702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45985.760288078702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45985.760288078702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45985.760288078702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45985.760288078702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45985.760288078702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45985.760288078702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45985.760288078702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45985.760288078702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45985.760288078702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45985.760288078702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45985.760288078702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45985.760288078702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45985.760288078702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45985.760288078702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45985.760288078702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45985.760288078702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45985.760288078702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45985.760288078702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45985.760288078702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45985.760288078702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45985.760288078702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45985.760288078702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45985.760288078702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45985.760288078702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45985.760288078702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45985.760288078702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45985.760288078702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45985.760288078702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45985.760288078702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45985.760288078702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45985.760288078702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45985.760288078702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45985.760288078702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45985.760288078702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45985.760288078702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45985.760288078702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45985.760288078702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45985.760288078702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45985.760288078702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45985.760288078702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45985.760288078702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45985.760288078702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45985.760288078702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45985.760288078702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45985.760288078702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45985.760288078702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45985.760288078702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45985.760288078702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45985.760288078702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45985.760288078702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45985.760288078702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45985.760288078702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45985.760288078702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45985.760288078702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45985.760288078702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45985.760288078702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45985.760288078702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45985.760288078702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45985.760288078702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45985.760288078702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45985.760288078702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45985.760288078702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45985.760288078702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45985.760288078702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45985.760288078702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45985.760288078702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45985.760288078702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45985.760288078702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45985.760288078702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45985.760288078702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45985.760288078702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45985.760288078702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45985.760288078702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45985.760288078702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45985.760288078702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45985.760288078702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45985.760288078702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45985.760288078702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45985.760288078702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45985.760288078702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45985.760288078702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45985.760288078702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45985.760288078702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45985.760288078702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45985.760288078702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45985.760288078702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45985.760288078702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45985.760288078702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45985.760288078702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45985.760288078702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45985.760288078702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45985.760288078702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45985.760288078702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45985.760288078702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45985.760288078702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45985.760288078702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45985.760288078702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45985.760288078702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45985.760288078702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45985.760288078702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45985.760288078702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45985.760288078702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45985.760288078702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45985.760288078702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45985.760288078702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45985.760288078702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45985.760288078702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45985.760288078702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45985.760288078702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45985.760288078702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45985.760288078702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45985.760288078702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45985.760288078702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45985.760288078702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45985.760288078702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45985.760288078702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45985.760288078702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45985.760288078702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45985.760288078702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45985.760288078702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45985.760288078702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45985.760288078702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45985.760288078702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45985.760288078702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45985.760288078702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45985.760288078702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45985.760288078702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45985.760288078702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45985.760288078702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45985.760288078702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45985.760288078702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45985.760288078702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45985.760288078702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45985.760288078702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45985.760288078702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45985.760288078702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45985.760288078702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45985.760288078702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45985.760288078702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45985.760288078702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45985.760288078702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45985.760288078702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45985.760288078702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45985.760288078702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45985.760288078702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45985.760288078702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45985.760288078702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45985.760288078702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45985.760288078702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45985.760288078702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45985.760288078702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45985.760288078702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45985.760288078702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45985.760288078702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45985.760288078702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45985.760288078702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45985.760288078702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45985.760288078702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45985.760288078702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45985.760288078702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45985.760288078702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45985.760288078702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45985.760288078702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45985.760288078702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45985.760288078702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45985.760288078702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45985.760288078702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45985.760288078702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45985.760288078702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45985.760288078702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45985.760288078702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45985.760288078702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45985.760288078702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45985.760288078702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45985.760288078702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45985.760288078702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45985.760288078702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45985.760288078702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45985.760288078702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45985.760288078702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45985.760288078702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45985.760288078702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45985.760288078702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45985.760288078702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45985.760288078702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45985.760288078702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45985.760288078702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45985.760288078702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45985.760288078702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45985.760288078702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45985.760288078702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45985.760288078702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45985.760288078702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45985.760288078702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45985.760288078702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45985.760288078702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45985.760288078702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45985.760288078702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45985.760288078702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45985.760288078702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45985.760288078702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45985.760288078702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45985.760288078702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45985.760288078702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45985.760288078702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45985.760288078702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45985.760288078702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45985.760288078702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45985.760288078702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45985.760288078702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45985.760288078702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45985.760288078702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45985.760288078702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45985.760288078702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45985.760288078702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45985.760288078702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45985.760288078702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45985.760288078702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45985.760288078702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45985.760288078702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45985.760288078702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45985.760288078702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45985.760288078702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45985.760288078702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45985.760288078702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45985.760288078702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45985.760288078702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45985.760288078702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45985.760288078702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45985.760288078702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45985.760288078702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45985.760288078702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45985.760288078702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45985.760288078702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45985.760288078702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45985.760288078702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45985.760288078702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45985.760288078702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45985.760288078702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45985.760288078702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45985.760288078702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45985.760288078702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45985.760288078702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45985.760288078702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45985.760288078702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45985.760288078702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45985.760288078702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45985.760288078702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45985.760288078702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45985.760288078702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45985.760288078702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45985.760288078702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45985.760288078702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45985.760288078702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45985.760288078702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45985.760288078702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45985.760288078702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45985.760288078702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45985.760288078702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45985.760288078702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45985.760288078702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45985.760288078702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45985.760288078702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45985.760288078702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45985.760288078702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45985.760288078702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45985.760288078702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45985.760288078702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45985.760288078702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45985.760288078702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45985.760288078702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45985.760288078702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45985.760288078702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45985.760288078702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45985.760288078702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45985.760288078702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45985.760288078702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45985.760288078702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45985.760288078702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45985.760288078702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45985.760288078702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45985.760288078702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45985.760288078702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45985.760288078702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45985.760288078702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45985.760288078702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45985.760288078702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45985.760288078702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45985.760288078702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45985.760288078702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45985.760288078702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45985.760288078702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45985.760288078702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45985.760288078702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45985.760288078702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45985.760288078702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45985.760288078702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45985.760288078702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45985.760288078702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45985.760288078702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45985.760288078702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45985.760288078702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45985.760288078702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45985.760288078702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45985.760288078702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45985.760288078702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45985.760288078702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45985.760288078702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45985.760288078702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45985.760288078702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45985.760288078702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45985.760288078702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45985.760288078702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45985.760288078702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45985.760288078702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45985.760288078702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45985.760288078702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45985.760288078702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45985.760288078702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45985.760288078702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45985.760288078702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45985.760288078702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45985.760288078702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45985.760288078702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45985.760288078702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45985.760288078702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45985.760288078702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45985.760288078702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45985.760288078702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45985.760288078702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45985.760288078702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45985.760288078702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45985.760288078702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45985.760288078702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45985.760288078702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45985.760288078702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45985.760288078702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45985.760288078702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45985.760288078702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45985.760288078702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45985.760288078702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45985.760288078702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45985.760288078702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45985.760288078702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45985.760288078702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45985.760288078702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45985.760288078702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45985.760288078702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45985.760288078702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45985.760288078702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45985.760288078702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45985.760288078702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45985.760288078702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45985.760288078702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45985.760288078702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45985.760288078702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45985.760288078702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45985.760288078702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45985.760288078702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45985.760288078702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45985.760288078702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45985.760288078702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45985.760288078702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45985.760288078702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45985.760288078702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45985.760288078702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45985.760288078702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45985.760288078702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45985.760288078702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45985.760288078702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45985.760288078702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45985.760288078702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45985.760288078702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45985.760288078702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45985.760288078702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45985.760288078702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45985.760288078702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45985.760288078702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45985.760288078702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45985.760288078702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45985.760288078702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45985.760288078702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45985.760288078702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45985.760288078702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45985.760288078702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45985.760288078702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45985.760288078702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45985.760288078702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45985.760288078702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45985.760288078702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45985.760288078702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45985.760288078702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45985.760288078702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45985.760288078702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45985.760288078702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45985.760288078702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45985.760288078702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45985.760288078702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45985.760288078702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45985.760288078702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45985.760288078702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45985.760288078702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45985.760288078702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45985.760288078702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45985.760288078702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45985.760288078702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45985.760288078702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45985.760288078702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45985.760288078702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45985.760288078702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45985.760288078702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45985.760288078702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45985.760288078702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45985.760288078702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45985.760288078702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45985.760288078702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45985.760288078702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45985.760288078702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45985.760288078702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45985.760288078702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45985.760288078702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45985.760288078702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45985.760288078702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45985.760288078702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45985.760288078702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45985.760288078702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45985.760288078702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45985.760288078702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45985.760288078702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45985.760288078702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45985.760288078702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45985.760288078702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45985.760288078702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45985.760288078702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45985.760288078702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45985.760288078702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45985.760288078702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45985.760288078702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45985.760288078702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45985.760288078702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45985.760288078702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45985.760288078702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45985.760288078702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45985.760288078702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45985.760288078702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45985.760288078702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45985.760288078702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45985.760288078702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45985.760288078702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45985.760288078702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45985.760288078702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45985.760288078702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45985.760288078702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45985.760288078702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45985.760288078702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45985.760288078702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45985.760288078702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45985.760288078702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45985.760288078702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45985.760288078702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45985.760288078702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45985.760288078702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45985.760288078702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45985.760288078702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45985.760288078702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45985.760288078702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45985.760288078702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45985.760288078702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45985.760288078702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45985.760288078702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45985.760288078702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45985.760288078702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45985.760288078702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45985.760288078702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45985.760288078702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45985.760288078702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45985.760288078702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45985.760288078702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45985.760288078702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45985.760288078702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45985.760288078702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45985.760288078702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45985.760288078702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45985.760288078702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45985.760288078702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45985.760288078702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45985.760288078702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45985.760288078702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45985.760288078702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45985.760288078702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45985.760288078702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45985.760288078702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45985.760288078702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45985.760288078702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45985.760288078702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45985.760288078702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45985.760288078702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45985.760288078702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45985.760288078702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45985.760288078702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45985.760288078702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45985.760288078702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45985.760288078702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45985.760288078702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45985.760288078702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45985.760288078702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45985.760288078702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45985.760288078702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45985.760288078702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45985.760288078702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45985.760288078702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45985.760288078702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45985.760288078702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45985.760288078702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45985.760288078702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45985.760288078702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45985.760288078702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45985.760288078702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45985.760288078702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45985.760288078702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45985.760288078702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45985.760288078702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45985.760288078702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45985.760288078702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45985.760288078702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45985.760288078702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45985.760288078702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45985.760288078702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45985.760288078702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45985.760288078702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45985.760288078702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45985.760288078702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45985.760288078702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45985.760288078702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45985.760288078702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45985.760288078702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45985.760288078702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45985.760288078702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45985.760288078702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45985.760288078702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45985.760288078702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45985.760288078702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45985.760288078702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45985.760288078702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45985.760288078702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45985.760288078702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45985.760288078702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45985.760288078702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45985.760288078702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45985.760288078702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45985.760288078702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45985.760288078702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45985.760288078702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45985.760288078702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45985.760288078702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45985.760288078702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45985.760288078702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45985.760288078702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45985.760288078702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45985.760288078702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45985.760288078702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45985.760288078702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45985.760288078702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45985.760288078702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45985.760288078702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45985.760288078702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45985.760288078702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45985.760288078702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45985.760288078702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45985.760288078702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45985.760288078702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45985.760288078702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45985.760288078702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45985.760288078702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45985.760288078702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45985.760288078702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45985.760288078702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45985.760288078702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45985.760288078702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45985.760288078702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45985.760288078702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45985.760288078702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45985.760288078702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45985.760288078702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45985.760288078702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45985.760288078702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45985.760288078702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45985.760288078702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45985.760288078702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45985.760288078702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45985.760288078702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45985.760288078702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45985.760288078702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45985.760288078702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45985.760288078702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45985.760288078702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45985.760288078702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45985.760288078702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45985.760288078702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45985.760288078702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5"/>
  <sheetViews>
    <sheetView tabSelected="1" workbookViewId="0">
      <selection activeCell="D7" sqref="D7: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282.27957048610551</v>
      </c>
      <c r="H2" s="95">
        <v>45703.474768518521</v>
      </c>
      <c r="I2" s="95" t="str">
        <f>IFERROR(VLOOKUP(D2,DB!A:F,6,0),"")</f>
        <v>SCECO</v>
      </c>
      <c r="J2" s="95" t="str">
        <f>IFERROR(VLOOKUP(D2,DB!A:G,7,0),"")</f>
        <v>Dead</v>
      </c>
      <c r="K2" s="97" t="s">
        <v>39112</v>
      </c>
      <c r="L2" s="91" t="str">
        <f>IFERROR(VLOOKUP(D2,DB!A:I,9,0),"")</f>
        <v>Latis</v>
      </c>
    </row>
    <row r="3" spans="1:16" ht="15" customHeight="1">
      <c r="A3" s="154" t="s">
        <v>39113</v>
      </c>
      <c r="B3" s="113" t="str">
        <f>IFERROR(VLOOKUP(D3,DB!A:K,11,0),"")</f>
        <v>R4</v>
      </c>
      <c r="C3" s="93">
        <v>1</v>
      </c>
      <c r="D3" s="91" t="s">
        <v>37635</v>
      </c>
      <c r="E3" s="94" t="s">
        <v>39021</v>
      </c>
      <c r="F3" s="95"/>
      <c r="G3" s="96">
        <f t="shared" ref="G3:G9" ca="1" si="0">IFERROR(NOW()-F3,"")</f>
        <v>45985.760288078702</v>
      </c>
      <c r="H3" s="95">
        <v>45985.637858796297</v>
      </c>
      <c r="I3" s="113" t="str">
        <f>IFERROR(VLOOKUP(D3,DB!A:F,6,0),"")</f>
        <v>SCECO</v>
      </c>
      <c r="J3" s="113" t="str">
        <f>IFERROR(VLOOKUP(D3,DB!A:G,7,0),"")</f>
        <v>Dead</v>
      </c>
      <c r="K3" s="97" t="s">
        <v>39114</v>
      </c>
      <c r="L3" s="91" t="str">
        <f>IFERROR(VLOOKUP(D3,DB!A:I,9,0),"")</f>
        <v>Latis</v>
      </c>
    </row>
    <row r="4" spans="1:16" ht="15" customHeight="1">
      <c r="A4" s="113" t="s">
        <v>39115</v>
      </c>
      <c r="B4" s="113" t="str">
        <f>IFERROR(VLOOKUP(D4,DB!A:K,11,0),"")</f>
        <v>R4</v>
      </c>
      <c r="C4" s="93">
        <v>1</v>
      </c>
      <c r="D4" s="91" t="s">
        <v>29286</v>
      </c>
      <c r="E4" s="94" t="s">
        <v>39021</v>
      </c>
      <c r="F4" s="95">
        <v>45985.71435185185</v>
      </c>
      <c r="G4" s="96">
        <f t="shared" ca="1" si="0"/>
        <v>4.5936226852063555E-2</v>
      </c>
      <c r="H4" s="95">
        <v>45985.708391203705</v>
      </c>
      <c r="I4" s="113" t="str">
        <f>IFERROR(VLOOKUP(D4,DB!A:F,6,0),"")</f>
        <v>SCECO</v>
      </c>
      <c r="J4" s="113" t="str">
        <f>IFERROR(VLOOKUP(D4,DB!A:G,7,0),"")</f>
        <v>Good</v>
      </c>
      <c r="K4" s="97" t="s">
        <v>39116</v>
      </c>
      <c r="L4" s="91" t="str">
        <f>IFERROR(VLOOKUP(D4,DB!A:I,9,0),"")</f>
        <v>Latis</v>
      </c>
    </row>
    <row r="5" spans="1:16" ht="15" customHeight="1">
      <c r="A5" s="113"/>
      <c r="B5" s="113" t="str">
        <f>IFERROR(VLOOKUP(D5,DB!A:K,11,0),"")</f>
        <v/>
      </c>
      <c r="C5" s="93"/>
      <c r="D5" s="91"/>
      <c r="E5" s="94"/>
      <c r="F5" s="95"/>
      <c r="G5" s="96">
        <f t="shared" ca="1" si="0"/>
        <v>45985.760288078702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45985.760288078702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45985.760288078702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45985.760288078702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45985.760288078702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3" ca="1" si="1">IFERROR(NOW()-F10,"")</f>
        <v>45985.760288078702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45985.760288078702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45985.760288078702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45985.760288078702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45985.760288078702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45985.760288078702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45985.760288078702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45985.760288078702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45985.760288078702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45985.760288078702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45985.760288078702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45985.760288078702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45985.760288078702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45985.760288078702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45985.760288078702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45985.760288078702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45985.760288078702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45985.760288078702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45985.760288078702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45985.760288078702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45985.760288078702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45985.760288078702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45985.760288078702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45985.760288078702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45985.760288078702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45985.760288078702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45985.760288078702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45985.760288078702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45985.760288078702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45985.760288078702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45985.760288078702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45985.760288078702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45985.760288078702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45985.760288078702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45985.760288078702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45985.760288078702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45985.760288078702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45985.760288078702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45985.760288078702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45985.760288078702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45985.760288078702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45985.760288078702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45985.760288078702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45985.760288078702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45985.760288078702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45985.760288078702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45985.760288078702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45985.760288078702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45985.760288078702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45985.760288078702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45985.760288078702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45985.760288078702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45985.760288078702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45985.760288078702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45985.760288078702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45985.760288078702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45985.760288078702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45985.760288078702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45985.760288078702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45985.760288078702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45985.760288078702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45985.760288078702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45985.760288078702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45985.760288078702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2">IFERROR(NOW()-F74,"")</f>
        <v>45985.760288078702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45985.760288078702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45985.760288078702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45985.760288078702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45985.760288078702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45985.760288078702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45985.760288078702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45985.760288078702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45985.760288078702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45985.760288078702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45985.760288078702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45985.760288078702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45985.760288078702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45985.760288078702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45985.760288078702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45985.760288078702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45985.760288078702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45985.760288078702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45985.760288078702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45985.760288078702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45985.760288078702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45985.760288078702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45985.760288078702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45985.760288078702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45985.760288078702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45985.760288078702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45985.760288078702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45985.760288078702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45985.760288078702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45985.760288078702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45985.760288078702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45985.760288078702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45985.760288078702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45985.760288078702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45985.760288078702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45985.760288078702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45985.760288078702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45985.760288078702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45985.760288078702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45985.760288078702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45985.760288078702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45985.760288078702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45985.760288078702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45985.760288078702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45985.760288078702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45985.760288078702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45985.760288078702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45985.760288078702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45985.760288078702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45985.760288078702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45985.760288078702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45985.760288078702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45985.760288078702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45985.760288078702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45985.760288078702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45985.760288078702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45985.760288078702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45985.760288078702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45985.760288078702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45985.760288078702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45985.760288078702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45985.760288078702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45985.760288078702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45985.760288078702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3">IFERROR(NOW()-F138,"")</f>
        <v>45985.760288078702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45985.760288078702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45985.760288078702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45985.760288078702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45985.760288078702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45985.760288078702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45985.760288078702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45985.760288078702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45985.760288078702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45985.760288078702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45985.760288078702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45985.760288078702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45985.760288078702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45985.760288078702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45985.760288078702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45985.760288078702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45985.760288078702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45985.760288078702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45985.760288078702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45985.760288078702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45985.760288078702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45985.760288078702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45985.760288078702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45985.760288078702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45985.760288078702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45985.760288078702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45985.760288078702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45985.760288078702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45985.760288078702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45985.760288078702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45985.760288078702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45985.760288078702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45985.760288078702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45985.760288078702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45985.760288078702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45985.760288078702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45985.760288078702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45985.760288078702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45985.760288078702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45985.760288078702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45985.760288078702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45985.760288078702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45985.760288078702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45985.760288078702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45985.760288078702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45985.760288078702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45985.760288078702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45985.760288078702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45985.760288078702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45985.760288078702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45985.760288078702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45985.760288078702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45985.760288078702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45985.760288078702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45985.760288078702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45985.760288078702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45985.760288078702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45985.760288078702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45985.760288078702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45985.760288078702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45985.760288078702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45985.760288078702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45985.760288078702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45985.760288078702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4">IFERROR(NOW()-F202,"")</f>
        <v>45985.760288078702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45985.760288078702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45985.760288078702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45985.760288078702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45985.760288078702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45985.760288078702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45985.760288078702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45985.760288078702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45985.760288078702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45985.760288078702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45985.760288078702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45985.760288078702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45985.760288078702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45985.760288078702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45985.760288078702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45985.760288078702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45985.760288078702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45985.760288078702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45985.760288078702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45985.760288078702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45985.760288078702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45985.760288078702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45985.760288078702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45985.760288078702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45985.760288078702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45985.760288078702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45985.760288078702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45985.760288078702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45985.760288078702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45985.760288078702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45985.760288078702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45985.760288078702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45985.760288078702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45985.760288078702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45985.760288078702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45985.760288078702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45985.760288078702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45985.760288078702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45985.760288078702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45985.760288078702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45985.760288078702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45985.760288078702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45985.760288078702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45985.760288078702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45985.760288078702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45985.760288078702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45985.760288078702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45985.760288078702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45985.760288078702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45985.760288078702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45985.760288078702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45985.760288078702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45985.760288078702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45985.760288078702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45985.760288078702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45985.760288078702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45985.760288078702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45985.760288078702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45985.760288078702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45985.760288078702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45985.760288078702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45985.760288078702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45985.760288078702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45985.760288078702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5">IFERROR(NOW()-F266,"")</f>
        <v>45985.760288078702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45985.760288078702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45985.760288078702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45985.760288078702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45985.760288078702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45985.760288078702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45985.760288078702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45985.760288078702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45985.760288078702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45985.760288078702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45985.760288078702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45985.760288078702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45985.760288078702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45985.760288078702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45985.760288078702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45985.760288078702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45985.760288078702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45985.760288078702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45985.760288078702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45985.760288078702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45985.760288078702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45985.760288078702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45985.760288078702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45985.760288078702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45985.760288078702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45985.760288078702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45985.760288078702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45985.760288078702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45985.760288078702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45985.760288078702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45985.760288078702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45985.760288078702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45985.760288078702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45985.760288078702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45985.760288078702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45985.760288078702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45985.760288078702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45985.760288078702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45985.760288078702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45985.760288078702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45985.760288078702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45985.760288078702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45985.760288078702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45985.760288078702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45985.760288078702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45985.760288078702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45985.760288078702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45985.760288078702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45985.760288078702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45985.760288078702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45985.760288078702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45985.760288078702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45985.760288078702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45985.760288078702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45985.760288078702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45985.760288078702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45985.760288078702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45985.760288078702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45985.760288078702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45985.760288078702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45985.760288078702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45985.760288078702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45985.760288078702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45985.760288078702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75" ca="1" si="6">IFERROR(NOW()-F330,"")</f>
        <v>45985.760288078702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45985.760288078702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45985.760288078702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45985.760288078702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45985.760288078702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45985.760288078702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45985.760288078702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45985.760288078702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45985.760288078702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45985.760288078702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45985.760288078702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45985.760288078702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45985.760288078702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45985.760288078702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45985.760288078702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45985.760288078702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45985.760288078702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45985.760288078702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45985.760288078702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45985.760288078702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45985.760288078702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45985.760288078702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45985.760288078702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45985.760288078702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45985.760288078702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45985.760288078702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45985.760288078702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45985.760288078702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45985.760288078702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45985.760288078702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45985.760288078702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45985.760288078702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45985.760288078702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45985.760288078702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45985.760288078702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45985.760288078702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45985.760288078702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45985.760288078702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45985.760288078702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45985.760288078702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45985.760288078702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45985.760288078702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45985.760288078702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45985.760288078702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45985.760288078702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45985.760288078702</v>
      </c>
      <c r="H375" s="95"/>
      <c r="I375" s="113" t="str">
        <f>IFERROR(VLOOKUP(D375,DB!A:F,6,0),"")</f>
        <v/>
      </c>
      <c r="J375" s="113" t="str">
        <f>IFERROR(VLOOKUP(D375,DB!A:G,7,0),"")</f>
        <v/>
      </c>
      <c r="K375" s="97"/>
      <c r="L375" s="91" t="str">
        <f>IFERROR(VLOOKUP(D375,DB!A:I,9,0),"")</f>
        <v/>
      </c>
    </row>
  </sheetData>
  <dataValidations count="2">
    <dataValidation allowBlank="1" showInputMessage="1" showErrorMessage="1" sqref="E1" xr:uid="{A4F81451-56CC-4543-9497-104C4E44EE4B}"/>
    <dataValidation type="list" allowBlank="1" showInputMessage="1" showErrorMessage="1" sqref="E2:E3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93.928227893513395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59.571410763885069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37.099176967589301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4.3869894675881369</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45985.760288078702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45985.760288078702</v>
      </c>
      <c r="H7" s="109"/>
      <c r="I7" s="109" t="str">
        <f>IFERROR(VLOOKUP(D7,DB!A:F,6,0),"")</f>
        <v/>
      </c>
      <c r="J7" s="109" t="str">
        <f>IFERROR(VLOOKUP(D7,DB!A:G,7,0),"")</f>
        <v/>
      </c>
      <c r="K7" s="109"/>
      <c r="L7" s="109" t="str">
        <f>IFERROR(VLOOKUP(D7,DB!A:I,9,0),"")</f>
        <v/>
      </c>
    </row>
    <row r="8" spans="1:13" ht="30.75">
      <c r="A8" s="109"/>
      <c r="B8" s="109" t="str">
        <f>IFERROR(VLOOKUP(D8,DB!A:K,11,0),"")</f>
        <v/>
      </c>
      <c r="C8" s="109"/>
      <c r="D8" s="109"/>
      <c r="E8" s="109"/>
      <c r="F8" s="109"/>
      <c r="G8" s="111">
        <f ca="1">IFERROR(NOW()-F8,"")</f>
        <v>45985.760288078702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45985.760288078702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45985.760288078702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45985.760288078702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45985.760288078702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45985.760288078702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45985.760288078702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45985.760288078702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45985.760288078702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45985.760288078702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45985.760288078702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45985.760288078702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45985.760288078702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45985.760288078702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45985.760288078702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45985.760288078702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45985.760288078702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45985.760288078702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45985.760288078702</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45985.760288078702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45985.760288078702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45985.760288078702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45985.760288078702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45985.760288078702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45985.760288078702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45985.760288078702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45985.760288078702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45985.760288078702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45985.760288078702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45985.760288078702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45985.760288078702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45985.760288078702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45985.760288078702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45985.760288078702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45985.760288078702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45985.760288078702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45985.760288078702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45985.760288078702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45985.760288078702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45985.760288078702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45985.760288078702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45985.760288078702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45985.760288078702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45985.760288078702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45985.760288078702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45985.760288078702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45985.760288078702</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45985.760288078702</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45985.760288078702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45985.760288078702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45985.760288078702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45985.760288078702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45985.760288078702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45985.760288078702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45985.760288078702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45985.760288078702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45985.760288078702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45985.760288078702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45985.760288078702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45985.760288078702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45985.760288078702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45985.760288078702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45985.760288078702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45985.760288078702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45985.760288078702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45985.760288078702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45985.760288078702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45985.760288078702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45985.760288078702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45985.760288078702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45985.760288078702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45985.760288078702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45985.760288078702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45985.760288078702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45985.760288078702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45985.760288078702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45985.760288078702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45985.760288078702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45985.760288078702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45985.760288078702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45985.760288078702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45985.760288078702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45985.760288078702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45985.760288078702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45985.760288078702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45985.760288078702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45985.760288078702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45985.760288078702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45985.760288078702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45985.760288078702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