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79" documentId="13_ncr:1_{F6CB121F-512D-4AA6-A0C1-0FB36C537598}" xr6:coauthVersionLast="47" xr6:coauthVersionMax="47" xr10:uidLastSave="{5ED04AB7-54FF-424C-813C-B9C0D1734B1E}"/>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<sst xmlns="http://schemas.openxmlformats.org/spreadsheetml/2006/main" count="180296" uniqueCount="39132">
  <si>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</si>
  <si>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</si>
  <si>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</si>
  <si>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</si>
  <si>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</si>
  <si>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</si>
  <si>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</si>
  <si>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</si>
  <si>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</si>
  <si>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</si>
  <si>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</si>
  <si>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</si>
  <si>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</si>
  <si>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</si>
  <si>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</si>
  <si>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</si>
  <si>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</si>
  <si>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</si>
  <si>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</si>
  <si>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</si>
  <si>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</si>
  <si>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</si>
  <si>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</si>
  <si>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</si>
  <si>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</si>
  <si>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</si>
  <si>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</si>
  <si>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</si>
  <si>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</si>
  <si>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</si>
  <si>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</si>
  <si>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</si>
  <si>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</si>
  <si>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</si>
  <si>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</si>
  <si>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</si>
  <si>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</si>
  <si>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</si>
  <si>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</si>
  <si>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</si>
  <si>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</si>
  <si>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</si>
  <si>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</si>
  <si>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</si>
  <si>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</si>
  <si>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</si>
  <si>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</si>
  <si>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</si>
  <si>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</si>
  <si>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</si>
  <si>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</si>
  <si>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</si>
  <si>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</si>
  <si>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</si>
  <si>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</si>
  <si>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</si>
  <si>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</si>
  <si>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</si>
  <si>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</si>
  <si>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</si>
  <si>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</si>
  <si>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</si>
  <si>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</si>
  <si>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</si>
  <si>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</si>
  <si>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</si>
  <si>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</si>
  <si>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</si>
  <si>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</si>
  <si>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</si>
  <si>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</si>
  <si>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</si>
  <si>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</si>
  <si>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</si>
  <si>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</si>
  <si>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</si>
  <si>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</si>
  <si>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</si>
  <si>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</si>
  <si>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</si>
  <si>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</si>
  <si>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</si>
  <si>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</si>
  <si>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</si>
  <si>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</si>
  <si>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</si>
  <si>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</si>
  <si>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</si>
  <si>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</si>
  <si>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</si>
  <si>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</si>
  <si>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</si>
  <si>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</si>
  <si>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</si>
  <si>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</si>
  <si>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</si>
  <si>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</si>
  <si>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</si>
  <si>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</si>
  <si>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</si>
  <si>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</si>
  <si>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</si>
  <si>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</si>
  <si>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</si>
  <si>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</si>
  <si>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</si>
  <si>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</si>
  <si>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</si>
  <si>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</si>
  <si>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</si>
  <si>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</si>
  <si>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</si>
  <si>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</si>
  <si>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</si>
  <si>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</si>
  <si>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</si>
  <si>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</si>
  <si>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</si>
  <si>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</si>
  <si>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</si>
  <si>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</si>
  <si>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</si>
  <si>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</si>
  <si>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</si>
  <si>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</si>
  <si>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</si>
  <si>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</si>
  <si>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</si>
  <si>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</si>
  <si>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</si>
  <si>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</si>
  <si>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</si>
  <si>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</si>
  <si>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</si>
  <si>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</si>
  <si>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</si>
  <si>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</si>
  <si>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</si>
  <si>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</si>
  <si>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</si>
  <si>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</si>
  <si>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</si>
  <si>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</si>
  <si>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</si>
  <si>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</si>
  <si>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</si>
  <si>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</si>
  <si>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</si>
  <si>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</si>
  <si>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</si>
  <si>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</si>
  <si>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</si>
  <si>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</si>
  <si>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</si>
  <si>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</si>
  <si>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</si>
  <si>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</si>
  <si>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</si>
  <si>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</si>
  <si>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</si>
  <si>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</si>
  <si>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</si>
  <si>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</si>
  <si>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</si>
  <si>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</si>
  <si>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</si>
  <si>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</si>
  <si>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</si>
  <si>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</si>
  <si>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</si>
  <si>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</si>
  <si>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</si>
  <si>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</si>
  <si>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</si>
  <si>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</si>
  <si>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</si>
  <si>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</si>
  <si>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</si>
  <si>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</si>
  <si>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</si>
  <si>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</si>
  <si>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</si>
  <si>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</si>
  <si>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</si>
  <si>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</si>
  <si>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</si>
  <si>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</si>
  <si>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</si>
  <si>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</si>
  <si>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</si>
  <si>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</si>
  <si>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</si>
  <si>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</si>
  <si>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</si>
  <si>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</si>
  <si>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</si>
  <si>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</si>
  <si>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</si>
  <si>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</si>
  <si>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</si>
  <si>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</si>
  <si>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</si>
  <si>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</si>
  <si>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</si>
  <si>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</si>
  <si>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</si>
  <si>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</si>
  <si>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</si>
  <si>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</si>
  <si>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</si>
  <si>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</si>
  <si>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</si>
  <si>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</si>
  <si>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</si>
  <si>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</si>
  <si>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</si>
  <si>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</si>
  <si>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</si>
  <si>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</si>
  <si>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</si>
  <si>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</si>
  <si>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</si>
  <si>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</si>
  <si>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</si>
  <si>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</si>
  <si>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</si>
  <si>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</si>
  <si>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</si>
  <si>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</si>
  <si>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</si>
  <si>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</si>
  <si>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</si>
  <si>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</si>
  <si>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</si>
  <si>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</si>
  <si>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</si>
  <si>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</si>
  <si>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</si>
  <si>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</si>
  <si>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</si>
  <si>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</si>
  <si>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</si>
  <si>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</si>
  <si>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</si>
  <si>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</si>
  <si>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</si>
  <si>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</si>
  <si>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</si>
  <si>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</si>
  <si>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</si>
  <si>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</si>
  <si>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</si>
  <si>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</si>
  <si>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</si>
  <si>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</si>
  <si>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</si>
  <si>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</si>
  <si>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</si>
  <si>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</si>
  <si>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</si>
  <si>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</si>
  <si>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</si>
  <si>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</si>
  <si>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</si>
  <si>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</si>
  <si>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</si>
  <si>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</si>
  <si>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</si>
  <si>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</si>
  <si>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</si>
  <si>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</si>
  <si>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</si>
  <si>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</si>
  <si>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</si>
  <si>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</si>
  <si>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</si>
  <si>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</si>
  <si>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</si>
  <si>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</si>
  <si>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</si>
  <si>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</si>
  <si>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</si>
  <si>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</si>
  <si>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</si>
  <si>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</si>
  <si>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</si>
  <si>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</si>
  <si>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</si>
  <si>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</si>
  <si>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</si>
  <si>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</si>
  <si>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</si>
  <si>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</si>
  <si>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</si>
  <si>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</si>
  <si>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</si>
  <si>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</si>
  <si>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</si>
  <si>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</si>
  <si>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</si>
  <si>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</si>
  <si>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</si>
  <si>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</si>
  <si>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</si>
  <si>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</si>
  <si>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</si>
  <si>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</si>
  <si>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</si>
  <si>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</si>
  <si>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</si>
  <si>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</si>
  <si>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</si>
  <si>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</si>
  <si>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</si>
  <si>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</si>
  <si>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</si>
  <si>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</si>
  <si>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</si>
  <si>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</si>
  <si>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</si>
  <si>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</si>
  <si>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</si>
  <si>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</si>
  <si>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</si>
  <si>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</si>
  <si>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</si>
  <si>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</si>
  <si>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</si>
  <si>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</si>
  <si>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</si>
  <si>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</si>
  <si>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</si>
  <si>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</si>
  <si>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</si>
  <si>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</si>
  <si>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</si>
  <si>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</si>
  <si>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</si>
  <si>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</si>
  <si>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</si>
  <si>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</si>
  <si>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</si>
  <si>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</si>
  <si>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</si>
  <si>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</si>
  <si>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</si>
  <si>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</si>
  <si>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</si>
  <si>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</si>
  <si>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</si>
  <si>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</si>
  <si>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</si>
  <si>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</si>
  <si>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</si>
  <si>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</si>
  <si>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</si>
  <si>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</si>
  <si>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</si>
  <si>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</si>
  <si>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</si>
  <si>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</si>
  <si>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</si>
  <si>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</si>
  <si>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</si>
  <si>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</si>
  <si>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</si>
  <si>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</si>
  <si>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</si>
  <si>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</si>
  <si>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</si>
  <si>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</si>
  <si>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</si>
  <si>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</si>
  <si>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</si>
  <si>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</si>
  <si>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</si>
  <si>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</si>
  <si>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</si>
  <si>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</si>
  <si>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</si>
  <si>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</si>
  <si>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</si>
  <si>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</si>
  <si>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</si>
  <si>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</si>
  <si>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</si>
  <si>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</si>
  <si>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</si>
  <si>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</si>
  <si>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</si>
  <si>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</si>
  <si>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</si>
  <si>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</si>
  <si>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</si>
  <si>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</si>
  <si>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</si>
  <si>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</si>
  <si>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</si>
  <si>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</si>
  <si>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</si>
  <si>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</si>
  <si>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</si>
  <si>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</si>
  <si>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</si>
  <si>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</si>
  <si>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</si>
  <si>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</si>
  <si>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</si>
  <si>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</si>
  <si>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</si>
  <si>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</si>
  <si>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</si>
  <si>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</si>
  <si>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</si>
  <si>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</si>
  <si>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</si>
  <si>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</si>
  <si>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</si>
  <si>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</si>
  <si>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</si>
  <si>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</si>
  <si>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</si>
  <si>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</si>
  <si>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</si>
  <si>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</si>
  <si>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</si>
  <si>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</si>
  <si>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</si>
  <si>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</si>
  <si>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</si>
  <si>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</si>
  <si>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</si>
  <si>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</si>
  <si>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</si>
  <si>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</si>
  <si>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</si>
  <si>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</si>
  <si>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</si>
  <si>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</si>
  <si>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</si>
  <si>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</si>
  <si>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</si>
  <si>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</si>
  <si>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</si>
  <si>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</si>
  <si>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</si>
  <si>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</si>
  <si>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</si>
  <si>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</si>
  <si>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</si>
  <si>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</si>
  <si>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</si>
  <si>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</si>
  <si>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</si>
  <si>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</si>
  <si>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</si>
  <si>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</si>
  <si>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</si>
  <si>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</si>
  <si>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</si>
  <si>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</si>
  <si>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</si>
  <si>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</si>
  <si>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</si>
  <si>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</si>
  <si>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</si>
  <si>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</si>
  <si>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</si>
  <si>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</si>
  <si>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</si>
  <si>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</si>
  <si>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</si>
  <si>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</si>
  <si>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</si>
  <si>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</si>
  <si>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</si>
  <si>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</si>
  <si>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</si>
  <si>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</si>
  <si>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</si>
  <si>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</si>
  <si>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</si>
  <si>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</si>
  <si>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</si>
  <si>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</si>
  <si>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</si>
  <si>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</si>
  <si>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</si>
  <si>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</si>
  <si>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</si>
  <si>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</si>
  <si>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</si>
  <si>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</si>
  <si>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</si>
  <si>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</si>
  <si>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</si>
  <si>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</si>
  <si>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</si>
  <si>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</si>
  <si>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</si>
  <si>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</si>
  <si>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</si>
  <si>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</si>
  <si>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</si>
  <si>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</si>
  <si>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</si>
  <si>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</si>
  <si>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</si>
  <si>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</si>
  <si>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</si>
  <si>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</si>
  <si>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</si>
  <si>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</si>
  <si>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</si>
  <si>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</si>
  <si>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</si>
  <si>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</si>
  <si>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</si>
  <si>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</si>
  <si>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</si>
  <si>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</si>
  <si>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</si>
  <si>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</si>
  <si>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</si>
  <si>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</si>
  <si>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</si>
  <si>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</si>
  <si>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</si>
  <si>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</si>
  <si>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</si>
  <si>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</si>
  <si>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</si>
  <si>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</si>
  <si>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</si>
  <si>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</si>
  <si>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</si>
  <si>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</si>
  <si>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</si>
  <si>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</si>
  <si>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</si>
  <si>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</si>
  <si>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</si>
  <si>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</si>
  <si>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</si>
  <si>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</si>
  <si>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</si>
  <si>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</si>
  <si>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</si>
  <si>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</si>
  <si>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</si>
  <si>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</si>
  <si>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</si>
  <si>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</si>
  <si>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</si>
  <si>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</si>
  <si>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</si>
  <si>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</si>
  <si>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</si>
  <si>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</si>
  <si>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</si>
  <si>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</si>
  <si>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</si>
  <si>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</si>
  <si>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</si>
  <si>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</si>
  <si>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</si>
  <si>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</si>
  <si>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</si>
  <si>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</si>
  <si>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</si>
  <si>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</si>
  <si>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</si>
  <si>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</si>
  <si>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</si>
  <si>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</si>
  <si>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</si>
  <si>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</si>
  <si>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</si>
  <si>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</si>
  <si>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</si>
  <si>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</si>
  <si>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</si>
  <si>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</si>
  <si>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</si>
  <si>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</si>
  <si>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</si>
  <si>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</si>
  <si>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</si>
  <si>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</si>
  <si>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</si>
  <si>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</si>
  <si>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</si>
  <si>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</si>
  <si>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</si>
  <si>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</si>
  <si>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</si>
  <si>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</si>
  <si>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</si>
  <si>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</si>
  <si>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</si>
  <si>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</si>
  <si>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</si>
  <si>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</si>
  <si>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</si>
  <si>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</si>
  <si>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</si>
  <si>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</si>
  <si>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</si>
  <si>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</si>
  <si>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</si>
  <si>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</si>
  <si>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</si>
  <si>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</si>
  <si>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</si>
  <si>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</si>
  <si>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</si>
  <si>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</si>
  <si>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</si>
  <si>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</si>
  <si>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</si>
  <si>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</si>
  <si>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</si>
  <si>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</si>
  <si>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</si>
  <si>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</si>
  <si>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</si>
  <si>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</si>
  <si>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</si>
  <si>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</si>
  <si>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</si>
  <si>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</si>
  <si>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</si>
  <si>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</si>
  <si>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</si>
  <si>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</si>
  <si>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</si>
  <si>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</si>
  <si>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</si>
  <si>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</si>
  <si>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</si>
  <si>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</si>
  <si>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</si>
  <si>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</si>
  <si>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</si>
  <si>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</si>
  <si>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</si>
  <si>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</si>
  <si>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</si>
  <si>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</si>
  <si>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</si>
  <si>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</si>
  <si>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</si>
  <si>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</si>
  <si>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</si>
  <si>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</si>
  <si>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</si>
  <si>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</si>
  <si>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</si>
  <si>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</si>
  <si>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</si>
  <si>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</si>
  <si>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</si>
  <si>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</si>
  <si>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</si>
  <si>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</si>
  <si>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</si>
  <si>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</si>
  <si>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</si>
  <si>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</si>
  <si>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</si>
  <si>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</si>
  <si>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</si>
  <si>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</si>
  <si>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</si>
  <si>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</si>
  <si>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</si>
  <si>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</si>
  <si>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</si>
  <si>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</si>
  <si>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</si>
  <si>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</si>
  <si>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</si>
  <si>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</si>
  <si>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</si>
  <si>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</si>
  <si>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</si>
  <si>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</si>
  <si>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</si>
  <si>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</si>
  <si>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</si>
  <si>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</si>
  <si>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</si>
  <si>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</si>
  <si>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</si>
  <si>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</si>
  <si>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</si>
  <si>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</si>
  <si>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</si>
  <si>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</si>
  <si>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</si>
  <si>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</si>
  <si>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</si>
  <si>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</si>
  <si>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</si>
  <si>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</si>
  <si>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</si>
  <si>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</si>
  <si>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</si>
  <si>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</si>
  <si>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</si>
  <si>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</si>
  <si>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</si>
  <si>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</si>
  <si>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</si>
  <si>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</si>
  <si>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</si>
  <si>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</si>
  <si>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</si>
  <si>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</si>
  <si>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</si>
  <si>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</si>
  <si>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</si>
  <si>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</si>
  <si>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</si>
  <si>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</si>
  <si>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</si>
  <si>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</si>
  <si>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</si>
  <si>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</si>
  <si>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</si>
  <si>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</si>
  <si>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</si>
  <si>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</si>
  <si>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</si>
  <si>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</si>
  <si>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</si>
  <si>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</si>
  <si>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</si>
  <si>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</si>
  <si>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</si>
  <si>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</si>
  <si>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</si>
  <si>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</si>
  <si>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</si>
  <si>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</si>
  <si>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</si>
  <si>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</si>
  <si>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</si>
  <si>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</si>
  <si>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</si>
  <si>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</si>
  <si>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</si>
  <si>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</si>
  <si>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</si>
  <si>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</si>
  <si>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</si>
  <si>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</si>
  <si>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</si>
  <si>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</si>
  <si>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</si>
  <si>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</si>
  <si>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</si>
  <si>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</si>
  <si>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</si>
  <si>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</si>
  <si>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</si>
  <si>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</si>
  <si>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</si>
  <si>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</si>
  <si>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</si>
  <si>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</si>
  <si>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</si>
  <si>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</si>
  <si>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</si>
  <si>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</si>
  <si>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</si>
  <si>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</si>
  <si>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</si>
  <si>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</si>
  <si>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</si>
  <si>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</si>
  <si>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</si>
  <si>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</si>
  <si>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</si>
  <si>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</si>
  <si>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</si>
  <si>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</si>
  <si>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</si>
  <si>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</si>
  <si>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</si>
  <si>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</si>
  <si>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</si>
  <si>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</si>
  <si>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</si>
  <si>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</si>
  <si>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</si>
  <si>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</si>
  <si>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</si>
  <si>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</si>
  <si>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</si>
  <si>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</si>
  <si>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</si>
  <si>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</si>
  <si>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</si>
  <si>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</si>
  <si>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</si>
  <si>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</si>
  <si>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</si>
  <si>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</si>
  <si>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</si>
  <si>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</si>
  <si>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</si>
  <si>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</si>
  <si>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</si>
  <si>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</si>
  <si>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</si>
  <si>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</si>
  <si>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</si>
  <si>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</si>
  <si>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</si>
  <si>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</si>
  <si>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</si>
  <si>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</si>
  <si>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</si>
  <si>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</si>
  <si>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</si>
  <si>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</si>
  <si>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</si>
  <si>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</si>
  <si>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</si>
  <si>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</si>
  <si>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</si>
  <si>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</si>
  <si>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</si>
  <si>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</si>
  <si>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</si>
  <si>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</si>
  <si>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</si>
  <si>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</si>
  <si>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</si>
  <si>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</si>
  <si>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</si>
  <si>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</si>
  <si>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</si>
  <si>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</si>
  <si>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</si>
  <si>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</si>
  <si>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</si>
  <si>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</si>
  <si>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</si>
  <si>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</si>
  <si>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</si>
  <si>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</si>
  <si>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</si>
  <si>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</si>
  <si>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</si>
  <si>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</si>
  <si>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</si>
  <si>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</si>
  <si>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</si>
  <si>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</si>
  <si>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</si>
  <si>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</si>
  <si>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</si>
  <si>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</si>
  <si>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</si>
  <si>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</si>
  <si>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</si>
  <si>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</si>
  <si>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</si>
  <si>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</si>
  <si>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</si>
  <si>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</si>
  <si>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</si>
  <si>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</si>
  <si>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</si>
  <si>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</si>
  <si>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</si>
  <si>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</si>
  <si>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</si>
  <si>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</si>
  <si>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</si>
  <si>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</si>
  <si>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</si>
  <si>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</si>
  <si>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</si>
  <si>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</si>
  <si>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</si>
  <si>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</si>
  <si>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</si>
  <si>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</si>
  <si>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</si>
  <si>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</si>
  <si>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</si>
  <si>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</si>
  <si>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</si>
  <si>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</si>
  <si>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</si>
  <si>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</si>
  <si>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</si>
  <si>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</si>
  <si>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</si>
  <si>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</si>
  <si>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</si>
  <si>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</si>
  <si>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</si>
  <si>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</si>
  <si>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</si>
  <si>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</si>
  <si>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</si>
  <si>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</si>
  <si>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</si>
  <si>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</si>
  <si>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</si>
  <si>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</si>
  <si>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</si>
  <si>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</si>
  <si>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</si>
  <si>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</si>
  <si>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</si>
  <si>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</si>
  <si>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</si>
  <si>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</si>
  <si>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</si>
  <si>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</si>
  <si>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</si>
  <si>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</si>
  <si>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</si>
  <si>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</si>
  <si>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</si>
  <si>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</si>
  <si>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</si>
  <si>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</si>
  <si>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</si>
  <si>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</si>
  <si>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</si>
  <si>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</si>
  <si>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</si>
  <si>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</si>
  <si>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</si>
  <si>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</si>
  <si>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</si>
  <si>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</si>
  <si>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</si>
  <si>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</si>
  <si>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</si>
  <si>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</si>
  <si>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</si>
  <si>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</si>
  <si>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</si>
  <si>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</si>
  <si>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</si>
  <si>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</si>
  <si>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</si>
  <si>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</si>
  <si>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</si>
  <si>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</si>
  <si>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</si>
  <si>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</si>
  <si>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</si>
  <si>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</si>
  <si>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</si>
  <si>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</si>
  <si>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</si>
  <si>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</si>
  <si>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</si>
  <si>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</si>
  <si>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</si>
  <si>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</si>
  <si>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</si>
  <si>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</si>
  <si>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</si>
  <si>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</si>
  <si>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</si>
  <si>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</si>
  <si>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</si>
  <si>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</si>
  <si>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</si>
  <si>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</si>
  <si>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</si>
  <si>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</si>
  <si>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</si>
  <si>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</si>
  <si>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</si>
  <si>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</si>
  <si>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</si>
  <si>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</si>
  <si>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</si>
  <si>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</si>
  <si>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</si>
  <si>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</si>
  <si>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</si>
  <si>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</si>
  <si>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</si>
  <si>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</si>
  <si>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</si>
  <si>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</si>
  <si>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</si>
  <si>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</si>
  <si>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</si>
  <si>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</si>
  <si>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</si>
  <si>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</si>
  <si>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</si>
  <si>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</si>
  <si>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</si>
  <si>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</si>
  <si>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</si>
  <si>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</si>
  <si>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</si>
  <si>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</si>
  <si>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</si>
  <si>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</si>
  <si>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</si>
  <si>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</si>
  <si>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</si>
  <si>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</si>
  <si>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</si>
  <si>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</si>
  <si>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</si>
  <si>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</si>
  <si>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</si>
  <si>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</si>
  <si>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</si>
  <si>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</si>
  <si>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</si>
  <si>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</si>
  <si>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</si>
  <si>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</si>
  <si>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</si>
  <si>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</si>
  <si>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</si>
  <si>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</si>
  <si>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</si>
  <si>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</si>
  <si>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</si>
  <si>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</si>
  <si>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</si>
  <si>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</si>
  <si>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</si>
  <si>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</si>
  <si>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</si>
  <si>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</si>
  <si>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</si>
  <si>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</si>
  <si>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</si>
  <si>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</si>
  <si>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</si>
  <si>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</si>
  <si>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</si>
  <si>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</si>
  <si>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</si>
  <si>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</si>
  <si>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</si>
  <si>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</si>
  <si>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</si>
  <si>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</si>
  <si>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</si>
  <si>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</si>
  <si>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</si>
  <si>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</si>
  <si>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</si>
  <si>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</si>
  <si>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</si>
  <si>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</si>
  <si>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</si>
  <si>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</si>
  <si>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</si>
  <si>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</si>
  <si>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</si>
  <si>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</si>
  <si>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</si>
  <si>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</si>
  <si>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</si>
  <si>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</si>
  <si>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</si>
  <si>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</si>
  <si>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</si>
  <si>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</si>
  <si>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</si>
  <si>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</si>
  <si>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</si>
  <si>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</si>
  <si>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</si>
  <si>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</si>
  <si>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</si>
  <si>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</si>
  <si>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</si>
  <si>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</si>
  <si>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</si>
  <si>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</si>
  <si>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</si>
  <si>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</si>
  <si>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</si>
  <si>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</si>
  <si>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</si>
  <si>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</si>
  <si>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</si>
  <si>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</si>
  <si>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</si>
  <si>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</si>
  <si>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</si>
  <si>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</si>
  <si>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</si>
  <si>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</si>
  <si>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</si>
  <si>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</si>
  <si>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</si>
  <si>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</si>
  <si>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</si>
  <si>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</si>
  <si>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</si>
  <si>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</si>
  <si>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</si>
  <si>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</si>
  <si>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</si>
  <si>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</si>
  <si>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</si>
  <si>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</si>
  <si>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</si>
  <si>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</si>
  <si>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</si>
  <si>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</si>
  <si>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</si>
  <si>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</si>
  <si>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</si>
  <si>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</si>
  <si>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</si>
  <si>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</si>
  <si>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</si>
  <si>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</si>
  <si>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</si>
  <si>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</si>
  <si>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</si>
  <si>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</si>
  <si>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</si>
  <si>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</si>
  <si>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</si>
  <si>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</si>
  <si>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</si>
  <si>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</si>
  <si>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</si>
  <si>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</si>
  <si>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</si>
  <si>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</si>
  <si>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</si>
  <si>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</si>
  <si>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</si>
  <si>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</si>
  <si>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</si>
  <si>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</si>
  <si>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</si>
  <si>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</si>
  <si>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</si>
  <si>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</si>
  <si>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</si>
  <si>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</si>
  <si>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</si>
  <si>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</si>
  <si>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</si>
  <si>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</si>
  <si>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</si>
  <si>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</si>
  <si>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</si>
  <si>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</si>
  <si>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</si>
  <si>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</si>
  <si>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</si>
  <si>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</si>
  <si>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</si>
  <si>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</si>
  <si>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</si>
  <si>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</si>
  <si>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</si>
  <si>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</si>
  <si>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</si>
  <si>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</si>
  <si>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</si>
  <si>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</si>
  <si>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</si>
  <si>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</si>
  <si>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</si>
  <si>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</si>
  <si>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</si>
  <si>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</si>
  <si>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</si>
  <si>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</si>
  <si>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</si>
  <si>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</si>
  <si>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</si>
  <si>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</si>
  <si>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</si>
  <si>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</si>
  <si>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</si>
  <si>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</si>
  <si>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</si>
  <si>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</si>
  <si>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</si>
  <si>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</si>
  <si>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</si>
  <si>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</si>
  <si>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</si>
  <si>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</si>
  <si>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</si>
  <si>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</si>
  <si>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</si>
  <si>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</si>
  <si>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</si>
  <si>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</si>
  <si>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</si>
  <si>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</si>
  <si>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</si>
  <si>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</si>
  <si>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</si>
  <si>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</si>
  <si>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</si>
  <si>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</si>
  <si>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</si>
  <si>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</si>
  <si>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</si>
  <si>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</si>
  <si>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</si>
  <si>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</si>
  <si>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</si>
  <si>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</si>
  <si>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</si>
  <si>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</si>
  <si>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</si>
  <si>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</si>
  <si>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</si>
  <si>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</si>
  <si>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</si>
  <si>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</si>
  <si>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</si>
  <si>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</si>
  <si>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</si>
  <si>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</si>
  <si>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</si>
  <si>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</si>
  <si>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</si>
  <si>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</si>
  <si>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</si>
  <si>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</si>
  <si>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</si>
  <si>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</si>
  <si>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</si>
  <si>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</si>
  <si>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</si>
  <si>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</si>
  <si>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</si>
  <si>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</si>
  <si>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</si>
  <si>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</si>
  <si>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</si>
  <si>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</si>
  <si>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</si>
  <si>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</si>
  <si>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</si>
  <si>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</si>
  <si>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</si>
  <si>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</si>
  <si>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</si>
  <si>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</si>
  <si>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</si>
  <si>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</si>
  <si>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</si>
  <si>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</si>
  <si>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</si>
  <si>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</si>
  <si>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</si>
  <si>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</si>
  <si>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</si>
  <si>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</si>
  <si>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</si>
  <si>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</si>
  <si>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</si>
  <si>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</si>
  <si>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</si>
  <si>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</si>
  <si>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</si>
  <si>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</si>
  <si>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</si>
  <si>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</si>
  <si>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</si>
  <si>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</si>
  <si>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</si>
  <si>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</si>
  <si>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</si>
  <si>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</si>
  <si>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</si>
  <si>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</si>
  <si>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</si>
  <si>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</si>
  <si>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</si>
  <si>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</si>
  <si>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</si>
  <si>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</si>
  <si>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</si>
  <si>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</si>
  <si>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</si>
  <si>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</si>
  <si>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</si>
  <si>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</si>
  <si>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</si>
  <si>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</si>
  <si>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</si>
  <si>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</si>
  <si>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</si>
  <si>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</si>
  <si>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</si>
  <si>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</si>
  <si>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</si>
  <si>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</si>
  <si>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</si>
  <si>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</si>
  <si>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</si>
  <si>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</si>
  <si>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</si>
  <si>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</si>
  <si>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</si>
  <si>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</si>
  <si>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</si>
  <si>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</si>
  <si>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</si>
  <si>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</si>
  <si>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</si>
  <si>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</si>
  <si>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</si>
  <si>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</si>
  <si>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</si>
  <si>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</si>
  <si>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</si>
  <si>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</si>
  <si>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</si>
  <si>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</si>
  <si>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</si>
  <si>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</si>
  <si>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</si>
  <si>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</si>
  <si>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</si>
  <si>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</si>
  <si>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</si>
  <si>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</si>
  <si>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</si>
  <si>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</si>
  <si>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</si>
  <si>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</si>
  <si>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</si>
  <si>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</si>
  <si>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</si>
  <si>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</si>
  <si>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</si>
  <si>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</si>
  <si>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</si>
  <si>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</si>
  <si>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</si>
  <si>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</si>
  <si>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</si>
  <si>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</si>
  <si>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</si>
  <si>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</si>
  <si>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</si>
  <si>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</si>
  <si>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</si>
  <si>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</si>
  <si>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</si>
  <si>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</si>
  <si>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</si>
  <si>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</si>
  <si>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</si>
  <si>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</si>
  <si>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</si>
  <si>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</si>
  <si>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</si>
  <si>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</si>
  <si>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</si>
  <si>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</si>
  <si>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</si>
  <si>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</si>
  <si>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</si>
  <si>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</si>
  <si>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</si>
  <si>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</si>
  <si>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</si>
  <si>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</si>
  <si>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</si>
  <si>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</si>
  <si>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</si>
  <si>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</si>
  <si>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</si>
  <si>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</si>
  <si>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</si>
  <si>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</si>
  <si>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</si>
  <si>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</si>
  <si>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</si>
  <si>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</si>
  <si>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</si>
  <si>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</si>
  <si>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</si>
  <si>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</si>
  <si>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</si>
  <si>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</si>
  <si>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</si>
  <si>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</si>
  <si>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</si>
  <si>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</si>
  <si>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</si>
  <si>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</si>
  <si>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</si>
  <si>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</si>
  <si>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</si>
  <si>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</si>
  <si>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</si>
  <si>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</si>
  <si>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</si>
  <si>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</si>
  <si>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</si>
  <si>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</si>
  <si>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</si>
  <si>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</si>
  <si>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</si>
  <si>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</si>
  <si>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</si>
  <si>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</si>
  <si>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</si>
  <si>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</si>
  <si>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</si>
  <si>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</si>
  <si>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</si>
  <si>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</si>
  <si>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</si>
  <si>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</si>
  <si>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</si>
  <si>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</si>
  <si>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</si>
  <si>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</si>
  <si>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</si>
  <si>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</si>
  <si>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</si>
  <si>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</si>
  <si>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</si>
  <si>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</si>
  <si>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</si>
  <si>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</si>
  <si>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</si>
  <si>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</si>
  <si>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</si>
  <si>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</si>
  <si>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</si>
  <si>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</si>
  <si>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</si>
  <si>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</si>
  <si>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</si>
  <si>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</si>
  <si>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</si>
  <si>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</si>
  <si>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</si>
  <si>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</si>
  <si>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</si>
  <si>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</si>
  <si>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</si>
  <si>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</si>
  <si>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</si>
  <si>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</si>
  <si>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</si>
  <si>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</si>
  <si>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</si>
  <si>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</si>
  <si>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</si>
  <si>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</si>
  <si>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</si>
  <si>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</si>
  <si>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</si>
  <si>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</si>
  <si>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</si>
  <si>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</si>
  <si>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</si>
  <si>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</si>
  <si>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</si>
  <si>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</si>
  <si>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</si>
  <si>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</si>
  <si>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</si>
  <si>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</si>
  <si>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</si>
  <si>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</si>
  <si>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</si>
  <si>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</si>
  <si>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</si>
  <si>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</si>
  <si>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</si>
  <si>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</si>
  <si>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</si>
  <si>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</si>
  <si>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</si>
  <si>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</si>
  <si>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</si>
  <si>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</si>
  <si>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</si>
  <si>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</si>
  <si>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</si>
  <si>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</si>
  <si>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</si>
  <si>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</si>
  <si>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</si>
  <si>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</si>
  <si>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</si>
  <si>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</si>
  <si>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</si>
  <si>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</si>
  <si>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</si>
  <si>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</si>
  <si>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</si>
  <si>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</si>
  <si>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</si>
  <si>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</si>
  <si>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</si>
  <si>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</si>
  <si>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</si>
  <si>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</si>
  <si>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</si>
  <si>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</si>
  <si>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</si>
  <si>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</si>
  <si>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</si>
  <si>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</si>
  <si>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</si>
  <si>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</si>
  <si>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</si>
  <si>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</si>
  <si>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</si>
  <si>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</si>
  <si>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</si>
  <si>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</si>
  <si>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</si>
  <si>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</si>
  <si>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</si>
  <si>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</si>
  <si>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</si>
  <si>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</si>
  <si>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</si>
  <si>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</si>
  <si>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</si>
  <si>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</si>
  <si>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</si>
  <si>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</si>
  <si>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</si>
  <si>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</si>
  <si>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</si>
  <si>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</si>
  <si>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</si>
  <si>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</si>
  <si>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</si>
  <si>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</si>
  <si>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</si>
  <si>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</si>
  <si>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</si>
  <si>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</si>
  <si>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</si>
  <si>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</si>
  <si>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</si>
  <si>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</si>
  <si>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</si>
  <si>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</si>
  <si>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</si>
  <si>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</si>
  <si>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</si>
  <si>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</si>
  <si>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</si>
  <si>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</si>
  <si>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</si>
  <si>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</si>
  <si>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</si>
  <si>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</si>
  <si>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</si>
  <si>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</si>
  <si>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</si>
  <si>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</si>
  <si>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</si>
  <si>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</si>
  <si>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</si>
  <si>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</si>
  <si>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</si>
  <si>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</si>
  <si>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</si>
  <si>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</si>
  <si>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</si>
  <si>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</si>
  <si>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</si>
  <si>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</si>
  <si>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</si>
  <si>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</si>
  <si>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</si>
  <si>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</si>
  <si>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</si>
  <si>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</si>
  <si>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</si>
  <si>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</si>
  <si>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</si>
  <si>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</si>
  <si>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</si>
  <si>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</si>
  <si>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</si>
  <si>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</si>
  <si>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</si>
  <si>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</si>
  <si>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</si>
  <si>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</si>
  <si>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</si>
  <si>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</si>
  <si>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</si>
  <si>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</si>
  <si>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</si>
  <si>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</si>
  <si>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</si>
  <si>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</si>
  <si>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</si>
  <si>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</si>
  <si>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</si>
  <si>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</si>
  <si>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</si>
  <si>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</si>
  <si>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</si>
  <si>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</si>
  <si>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</si>
  <si>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</si>
  <si>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</si>
  <si>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</si>
  <si>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</si>
  <si>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</si>
  <si>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</si>
  <si>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</si>
  <si>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</si>
  <si>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</si>
  <si>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</si>
  <si>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</si>
  <si>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</si>
  <si>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</si>
  <si>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</si>
  <si>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</si>
  <si>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</si>
  <si>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</si>
  <si>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</si>
  <si>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</si>
  <si>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</si>
  <si>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</si>
  <si>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</si>
  <si>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</si>
  <si>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</si>
  <si>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</si>
  <si>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</si>
  <si>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</si>
  <si>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</si>
  <si>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</si>
  <si>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</si>
  <si>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</si>
  <si>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</si>
  <si>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</si>
  <si>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</si>
  <si>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</si>
  <si>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</si>
  <si>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</si>
  <si>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</si>
  <si>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</si>
  <si>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</si>
  <si>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</si>
  <si>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</si>
  <si>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</si>
  <si>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</si>
  <si>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</si>
  <si>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</si>
  <si>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</si>
  <si>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</si>
  <si>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</si>
  <si>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</si>
  <si>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</si>
  <si>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</si>
  <si>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</si>
  <si>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</si>
  <si>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</si>
  <si>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</si>
  <si>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</si>
  <si>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</si>
  <si>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</si>
  <si>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</si>
  <si>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</si>
  <si>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</si>
  <si>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</si>
  <si>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</si>
  <si>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</si>
  <si>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</si>
  <si>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</si>
  <si>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</si>
  <si>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</si>
  <si>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</si>
  <si>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</si>
  <si>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</si>
  <si>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</si>
  <si>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</si>
  <si>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</si>
  <si>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</si>
  <si>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</si>
  <si>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</si>
  <si>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</si>
  <si>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</si>
  <si>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</si>
  <si>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</si>
  <si>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</si>
  <si>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</si>
  <si>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</si>
  <si>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</si>
  <si>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</si>
  <si>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</si>
  <si>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</si>
  <si>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</si>
  <si>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</si>
  <si>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</si>
  <si>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</si>
  <si>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</si>
  <si>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</si>
  <si>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</si>
  <si>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</si>
  <si>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</si>
  <si>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</si>
  <si>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</si>
  <si>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</si>
  <si>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</si>
  <si>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</si>
  <si>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</si>
  <si>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</si>
  <si>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</si>
  <si>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</si>
  <si>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</si>
  <si>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</si>
  <si>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</si>
  <si>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</si>
  <si>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</si>
  <si>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</si>
  <si>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</si>
  <si>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</si>
  <si>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</si>
  <si>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</si>
  <si>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</si>
  <si>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</si>
  <si>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</si>
  <si>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</si>
  <si>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</si>
  <si>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</si>
  <si>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</si>
  <si>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</si>
  <si>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</si>
  <si>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</si>
  <si>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</si>
  <si>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</si>
  <si>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</si>
  <si>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</si>
  <si>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</si>
  <si>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</si>
  <si>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</si>
  <si>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</si>
  <si>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</si>
  <si>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</si>
  <si>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</si>
  <si>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</si>
  <si>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</si>
  <si>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</si>
  <si>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</si>
  <si>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</si>
  <si>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</si>
  <si>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</si>
  <si>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</si>
  <si>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</si>
  <si>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</si>
  <si>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</si>
  <si>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</si>
  <si>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</si>
  <si>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</si>
  <si>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</si>
  <si>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</si>
  <si>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</si>
  <si>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</si>
  <si>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</si>
  <si>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</si>
  <si>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</si>
  <si>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</si>
  <si>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</si>
  <si>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</si>
  <si>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</si>
  <si>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</si>
  <si>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</si>
  <si>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</si>
  <si>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</si>
  <si>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</si>
  <si>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</si>
  <si>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</si>
  <si>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</si>
  <si>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</si>
  <si>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</si>
  <si>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</si>
  <si>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</si>
  <si>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</si>
  <si>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</si>
  <si>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</si>
  <si>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</si>
  <si>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</si>
  <si>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</si>
  <si>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</si>
  <si>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</si>
  <si>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</si>
  <si>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</si>
  <si>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</si>
  <si>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</si>
  <si>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</si>
  <si>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</si>
  <si>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</si>
  <si>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</si>
  <si>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</si>
  <si>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</si>
  <si>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</si>
  <si>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</si>
  <si>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</si>
  <si>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</si>
  <si>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</si>
  <si>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</si>
  <si>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</si>
  <si>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</si>
  <si>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</si>
  <si>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</si>
  <si>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</si>
  <si>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</si>
  <si>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</si>
  <si>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</si>
  <si>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</si>
  <si>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</si>
  <si>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</si>
  <si>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</si>
  <si>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</si>
  <si>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</si>
  <si>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</si>
  <si>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</si>
  <si>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</si>
  <si>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</si>
  <si>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</si>
  <si>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</si>
  <si>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</si>
  <si>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</si>
  <si>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</si>
  <si>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</si>
  <si>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</si>
  <si>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</si>
  <si>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</si>
  <si>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</si>
  <si>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</si>
  <si>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</si>
  <si>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</si>
  <si>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</si>
  <si>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</si>
  <si>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</si>
  <si>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</si>
  <si>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</si>
  <si>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</si>
  <si>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</si>
  <si>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</si>
  <si>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</si>
  <si>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</si>
  <si>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</si>
  <si>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</si>
  <si>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</si>
  <si>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</si>
  <si>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</si>
  <si>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</si>
  <si>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</si>
  <si>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</si>
  <si>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</si>
  <si>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</si>
  <si>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</si>
  <si>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</si>
  <si>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</si>
  <si>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</si>
  <si>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</si>
  <si>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</si>
  <si>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</si>
  <si>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</si>
  <si>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</si>
  <si>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</si>
  <si>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</si>
  <si>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</si>
  <si>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</si>
  <si>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</si>
  <si>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</si>
  <si>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</si>
  <si>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</si>
  <si>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</si>
  <si>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</si>
  <si>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</si>
  <si>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</si>
  <si>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</si>
  <si>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</si>
  <si>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</si>
  <si>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</si>
  <si>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</si>
  <si>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</si>
  <si>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</si>
  <si>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</si>
  <si>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</si>
  <si>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</si>
  <si>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</si>
  <si>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</si>
  <si>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</si>
  <si>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</si>
  <si>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</si>
  <si>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</si>
  <si>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</si>
  <si>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</si>
  <si>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</si>
  <si>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</si>
  <si>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</si>
  <si>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</si>
  <si>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</si>
  <si>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</si>
  <si>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</si>
  <si>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</si>
  <si>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</si>
  <si>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</si>
  <si>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</si>
  <si>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</si>
  <si>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</si>
  <si>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</si>
  <si>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</si>
  <si>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</si>
  <si>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</si>
  <si>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</si>
  <si>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</si>
  <si>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</si>
  <si>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</si>
  <si>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</si>
  <si>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</si>
  <si>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</si>
  <si>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</si>
  <si>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</si>
  <si>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</si>
  <si>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</si>
  <si>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</si>
  <si>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</si>
  <si>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</si>
  <si>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</si>
  <si>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</si>
  <si>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</si>
  <si>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</si>
  <si>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</si>
  <si>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</si>
  <si>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</si>
  <si>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</si>
  <si>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</si>
  <si>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</si>
  <si>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</si>
  <si>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</si>
  <si>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</si>
  <si>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</si>
  <si>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</si>
  <si>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</si>
  <si>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</si>
  <si>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</si>
  <si>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</si>
  <si>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</si>
  <si>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</si>
  <si>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</si>
  <si>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</si>
  <si>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</si>
  <si>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</si>
  <si>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</si>
  <si>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</si>
  <si>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</si>
  <si>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</si>
  <si>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</si>
  <si>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</si>
  <si>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</si>
  <si>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</si>
  <si>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</si>
  <si>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</si>
  <si>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</si>
  <si>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</si>
  <si>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</si>
  <si>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</si>
  <si>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</si>
  <si>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</si>
  <si>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</si>
  <si>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</si>
  <si>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</si>
  <si>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</si>
  <si>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</si>
  <si>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</si>
  <si>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</si>
  <si>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</si>
  <si>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</si>
  <si>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</si>
  <si>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</si>
  <si>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</si>
  <si>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</si>
  <si>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</si>
  <si>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</si>
  <si>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</si>
  <si>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</si>
  <si>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</si>
  <si>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</si>
  <si>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</si>
  <si>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</si>
  <si>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</si>
  <si>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</si>
  <si>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</si>
  <si>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</si>
  <si>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</si>
  <si>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</si>
  <si>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</si>
  <si>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</si>
  <si>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</si>
  <si>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</si>
  <si>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</si>
  <si>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</si>
  <si>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</si>
  <si>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</si>
  <si>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</si>
  <si>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</si>
  <si>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</si>
  <si>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</si>
  <si>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</si>
  <si>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</si>
  <si>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</si>
  <si>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</si>
  <si>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</si>
  <si>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</si>
  <si>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</si>
  <si>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</si>
  <si>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</si>
  <si>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</si>
  <si>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</si>
  <si>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</si>
  <si>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</si>
  <si>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</si>
  <si>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</si>
  <si>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</si>
  <si>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</si>
  <si>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</si>
  <si>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</si>
  <si>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</si>
  <si>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</si>
  <si>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</si>
  <si>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</si>
  <si>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</si>
  <si>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</si>
  <si>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</si>
  <si>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</si>
  <si>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</si>
  <si>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</si>
  <si>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</si>
  <si>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</si>
  <si>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</si>
  <si>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</si>
  <si>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</si>
  <si>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</si>
  <si>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</si>
  <si>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</si>
  <si>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</si>
  <si>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</si>
  <si>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</si>
  <si>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</si>
  <si>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</si>
  <si>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</si>
  <si>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</si>
  <si>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</si>
  <si>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</si>
  <si>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</si>
  <si>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</si>
  <si>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</si>
  <si>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</si>
  <si>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</si>
  <si>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</si>
  <si>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</si>
  <si>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</si>
  <si>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</si>
  <si>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</si>
  <si>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</si>
  <si>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</si>
  <si>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</si>
  <si>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</si>
  <si>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</si>
  <si>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</si>
  <si>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</si>
  <si>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</si>
  <si>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</si>
  <si>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</si>
  <si>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</si>
  <si>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</si>
  <si>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</si>
  <si>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</si>
  <si>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</si>
  <si>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</si>
  <si>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</si>
  <si>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</si>
  <si>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</si>
  <si>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</si>
  <si>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</si>
  <si>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</si>
  <si>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</si>
  <si>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</si>
  <si>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</si>
  <si>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</si>
  <si>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</si>
  <si>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</si>
  <si>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</si>
  <si>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</si>
  <si>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</si>
  <si>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</si>
  <si>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</si>
  <si>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</si>
  <si>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</si>
  <si>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</si>
  <si>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</si>
  <si>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</si>
  <si>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</si>
  <si>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</si>
  <si>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</si>
  <si>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</si>
  <si>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</si>
  <si>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</si>
  <si>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</si>
  <si>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</si>
  <si>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</si>
  <si>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</si>
  <si>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</si>
  <si>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</si>
  <si>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</si>
  <si>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</si>
  <si>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</si>
  <si>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</si>
  <si>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</si>
  <si>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</si>
  <si>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</si>
  <si>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</si>
  <si>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</si>
  <si>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</si>
  <si>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</si>
  <si>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</si>
  <si>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</si>
  <si>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</si>
  <si>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</si>
  <si>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</si>
  <si>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</si>
  <si>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</si>
  <si>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</si>
  <si>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</si>
  <si>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</si>
  <si>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</si>
  <si>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</si>
  <si>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</si>
  <si>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</si>
  <si>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</si>
  <si>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</si>
  <si>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</si>
  <si>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</si>
  <si>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</si>
  <si>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</si>
  <si>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</si>
  <si>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</si>
  <si>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</si>
  <si>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</si>
  <si>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</si>
  <si>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</si>
  <si>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</si>
  <si>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</si>
  <si>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</si>
  <si>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</si>
  <si>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</si>
  <si>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</si>
  <si>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</si>
  <si>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</si>
  <si>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</si>
  <si>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</si>
  <si>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</si>
  <si>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</si>
  <si>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</si>
  <si>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</si>
  <si>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</si>
  <si>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</si>
  <si>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</si>
  <si>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</si>
  <si>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</si>
  <si>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</si>
  <si>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</si>
  <si>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</si>
  <si>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</si>
  <si>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</si>
  <si>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</si>
  <si>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</si>
  <si>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</si>
  <si>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</si>
  <si>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</si>
  <si>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</si>
  <si>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</si>
  <si>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</si>
  <si>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</si>
  <si>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</si>
  <si>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</si>
  <si>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</si>
  <si>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</si>
  <si>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</si>
  <si>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</si>
  <si>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</si>
  <si>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</si>
  <si>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</si>
  <si>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</si>
  <si>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</si>
  <si>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</si>
  <si>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</si>
  <si>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</si>
  <si>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</si>
  <si>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</si>
  <si>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</si>
  <si>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</si>
  <si>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</si>
  <si>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</si>
  <si>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</si>
  <si>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</si>
  <si>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</si>
  <si>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</si>
  <si>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</si>
  <si>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</si>
  <si>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</si>
  <si>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</si>
  <si>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</si>
  <si>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</si>
  <si>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</si>
  <si>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</si>
  <si>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</si>
  <si>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</si>
  <si>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</si>
  <si>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</si>
  <si>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</si>
  <si>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</si>
  <si>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</si>
  <si>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</si>
  <si>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</si>
  <si>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</si>
  <si>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</si>
  <si>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</si>
  <si>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</si>
  <si>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</si>
  <si>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</si>
  <si>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</si>
  <si>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</si>
  <si>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</si>
  <si>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</si>
  <si>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</si>
  <si>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</si>
  <si>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</si>
  <si>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</si>
  <si>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</si>
  <si>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</si>
  <si>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</si>
  <si>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</si>
  <si>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</si>
  <si>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</si>
  <si>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</si>
  <si>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</si>
  <si>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</si>
  <si>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</si>
  <si>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</si>
  <si>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</si>
  <si>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</si>
  <si>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</si>
  <si>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</si>
  <si>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</si>
  <si>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</si>
  <si>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</si>
  <si>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</si>
  <si>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</si>
  <si>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</si>
  <si>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</si>
  <si>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</si>
  <si>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</si>
  <si>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</si>
  <si>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</si>
  <si>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</si>
  <si>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</si>
  <si>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</si>
  <si>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</si>
  <si>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</si>
  <si>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</si>
  <si>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</si>
  <si>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</si>
  <si>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</si>
  <si>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</si>
  <si>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</si>
  <si>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</si>
  <si>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</si>
  <si>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</si>
  <si>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</si>
  <si>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</si>
  <si>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</si>
  <si>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</si>
  <si>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</si>
  <si>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</si>
  <si>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</si>
  <si>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</si>
  <si>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</si>
  <si>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</si>
  <si>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</si>
  <si>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</si>
  <si>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</si>
  <si>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</si>
  <si>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</si>
  <si>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</si>
  <si>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</si>
  <si>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</si>
  <si>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</si>
  <si>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</si>
  <si>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</si>
  <si>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</si>
  <si>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</si>
  <si>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</si>
  <si>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</si>
  <si>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</si>
  <si>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</si>
  <si>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</si>
  <si>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</si>
  <si>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</si>
  <si>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</si>
  <si>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</si>
  <si>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</si>
  <si>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</si>
  <si>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</si>
  <si>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</si>
  <si>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</si>
  <si>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</si>
  <si>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</si>
  <si>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</si>
  <si>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</si>
  <si>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</si>
  <si>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</si>
  <si>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</si>
  <si>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</si>
  <si>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</si>
  <si>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</si>
  <si>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</si>
  <si>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</si>
  <si>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</si>
  <si>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</si>
  <si>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</si>
  <si>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</si>
  <si>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</si>
  <si>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</si>
  <si>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</si>
  <si>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</si>
  <si>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</si>
  <si>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</si>
  <si>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</si>
  <si>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</si>
  <si>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</si>
  <si>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</si>
  <si>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</si>
  <si>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</si>
  <si>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</si>
  <si>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</si>
  <si>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</si>
  <si>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</si>
  <si>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</si>
  <si>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</si>
  <si>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</si>
  <si>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</si>
  <si>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</si>
  <si>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</si>
  <si>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</si>
  <si>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</si>
  <si>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</si>
  <si>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</si>
  <si>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</si>
  <si>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</si>
  <si>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</si>
  <si>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</si>
  <si>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</si>
  <si>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</si>
  <si>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</si>
  <si>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</si>
  <si>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</si>
  <si>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</si>
  <si>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</si>
  <si>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</si>
  <si>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</si>
  <si>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</si>
  <si>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</si>
  <si>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</si>
  <si>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</si>
  <si>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</si>
  <si>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</si>
  <si>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</si>
  <si>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</si>
  <si>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</si>
  <si>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</si>
  <si>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</si>
  <si>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</si>
  <si>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</si>
  <si>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</si>
  <si>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</si>
  <si>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</si>
  <si>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</si>
  <si>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</si>
  <si>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</si>
  <si>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</si>
  <si>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</si>
  <si>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</si>
  <si>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</si>
  <si>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</si>
  <si>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</si>
  <si>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</si>
  <si>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</si>
  <si>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</si>
  <si>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</si>
  <si>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</si>
  <si>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</si>
  <si>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</si>
  <si>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</si>
  <si>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</si>
  <si>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</si>
  <si>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</si>
  <si>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</si>
  <si>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</si>
  <si>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</si>
  <si>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</si>
  <si>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</si>
  <si>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</si>
  <si>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</si>
  <si>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</si>
  <si>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</si>
  <si>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</si>
  <si>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</si>
  <si>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</si>
  <si>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</si>
  <si>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</si>
  <si>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</si>
  <si>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</si>
  <si>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</si>
  <si>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</si>
  <si>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</si>
  <si>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</si>
  <si>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</si>
  <si>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</si>
  <si>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</si>
  <si>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</si>
  <si>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</si>
  <si>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</si>
  <si>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</si>
  <si>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</si>
  <si>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</si>
  <si>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</si>
  <si>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</si>
  <si>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</si>
  <si>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</si>
  <si>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</si>
  <si>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</si>
  <si>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</si>
  <si>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</si>
  <si>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</si>
  <si>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</si>
  <si>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</si>
  <si>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</si>
  <si>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</si>
  <si>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</si>
  <si>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</si>
  <si>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</si>
  <si>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</si>
  <si>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</si>
  <si>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</si>
  <si>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</si>
  <si>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</si>
  <si>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</si>
  <si>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</si>
  <si>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</si>
  <si>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</si>
  <si>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</si>
  <si>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</si>
  <si>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</si>
  <si>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</si>
  <si>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</si>
  <si>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</si>
  <si>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</si>
  <si>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</si>
  <si>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</si>
  <si>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</si>
  <si>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</si>
  <si>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</si>
  <si>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</si>
  <si>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</si>
  <si>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</si>
  <si>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</si>
  <si>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</si>
  <si>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</si>
  <si>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</si>
  <si>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</si>
  <si>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</si>
  <si>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</si>
  <si>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</si>
  <si>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</si>
  <si>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</si>
  <si>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</si>
  <si>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</si>
  <si>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</si>
  <si>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</si>
  <si>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</si>
  <si>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</si>
  <si>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</si>
  <si>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</si>
  <si>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</si>
  <si>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</si>
  <si>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</si>
  <si>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</si>
  <si>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</si>
  <si>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</si>
  <si>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</si>
  <si>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</si>
  <si>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</si>
  <si>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</si>
  <si>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</si>
  <si>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</si>
  <si>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</si>
  <si>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</si>
  <si>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</si>
  <si>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</si>
  <si>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</si>
  <si>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</si>
  <si>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</si>
  <si>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</si>
  <si>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</si>
  <si>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</si>
  <si>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</si>
  <si>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</si>
  <si>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</si>
  <si>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</si>
  <si>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</si>
  <si>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</si>
  <si>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</si>
  <si>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</si>
  <si>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</si>
  <si>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</si>
  <si>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</si>
  <si>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</si>
  <si>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</si>
  <si>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</si>
  <si>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</si>
  <si>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</si>
  <si>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</si>
  <si>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</si>
  <si>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</si>
  <si>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</si>
  <si>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</si>
  <si>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</si>
  <si>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</si>
  <si>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</si>
  <si>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</si>
  <si>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</si>
  <si>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</si>
  <si>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</si>
  <si>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</si>
  <si>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</si>
  <si>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</si>
  <si>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</si>
  <si>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</si>
  <si>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</si>
  <si>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</si>
  <si>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</si>
  <si>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</si>
  <si>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</si>
  <si>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</si>
  <si>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</si>
  <si>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</si>
  <si>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</si>
  <si>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</si>
  <si>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</si>
  <si>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</si>
  <si>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</si>
  <si>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</si>
  <si>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</si>
  <si>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</si>
  <si>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</si>
  <si>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</si>
  <si>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</si>
  <si>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</si>
  <si>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</si>
  <si>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</si>
  <si>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</si>
  <si>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</si>
  <si>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</si>
  <si>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</si>
  <si>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</si>
  <si>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</si>
  <si>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</si>
  <si>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</si>
  <si>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</si>
  <si>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</si>
  <si>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</si>
  <si>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</si>
  <si>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</si>
  <si>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</si>
  <si>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</si>
  <si>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</si>
  <si>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</si>
  <si>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</si>
  <si>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</si>
  <si>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</si>
  <si>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</si>
  <si>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</si>
  <si>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</si>
  <si>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</si>
  <si>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</si>
  <si>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</si>
  <si>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</si>
  <si>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</si>
  <si>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</si>
  <si>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</si>
  <si>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</si>
  <si>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</si>
  <si>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</si>
  <si>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</si>
  <si>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</si>
  <si>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</si>
  <si>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</si>
  <si>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</si>
  <si>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</si>
  <si>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</si>
  <si>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</si>
  <si>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</si>
  <si>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</si>
  <si>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</si>
  <si>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</si>
  <si>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</si>
  <si>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</si>
  <si>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</si>
  <si>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</si>
  <si>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</si>
  <si>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</si>
  <si>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</si>
  <si>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</si>
  <si>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</si>
  <si>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</si>
  <si>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</si>
  <si>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</si>
  <si>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</si>
  <si>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</si>
  <si>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</si>
  <si>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</si>
  <si>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</si>
  <si>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</si>
  <si>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</si>
  <si>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</si>
  <si>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</si>
  <si>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</si>
  <si>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</si>
  <si>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</si>
  <si>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</si>
  <si>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</si>
  <si>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</si>
  <si>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</si>
  <si>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</si>
  <si>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</si>
  <si>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</si>
  <si>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</si>
  <si>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</si>
  <si>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</si>
  <si>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</si>
  <si>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</si>
  <si>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</si>
  <si>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</si>
  <si>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</si>
  <si>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</si>
  <si>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</si>
  <si>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</si>
  <si>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</si>
  <si>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</si>
  <si>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</si>
  <si>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</si>
  <si>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</si>
  <si>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</si>
  <si>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</si>
  <si>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</si>
  <si>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</si>
  <si>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</si>
  <si>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</si>
  <si>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</si>
  <si>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</si>
  <si>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</si>
  <si>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</si>
  <si>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</si>
  <si>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</si>
  <si>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</si>
  <si>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</si>
  <si>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</si>
  <si>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</si>
  <si>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</si>
  <si>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</si>
  <si>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</si>
  <si>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</si>
  <si>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</si>
  <si>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</si>
  <si>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</si>
  <si>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</si>
  <si>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</si>
  <si>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</si>
  <si>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</si>
  <si>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</si>
  <si>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</si>
  <si>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</si>
  <si>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</si>
  <si>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</si>
  <si>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</si>
  <si>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</si>
  <si>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</si>
  <si>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</si>
  <si>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</si>
  <si>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</si>
  <si>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</si>
  <si>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</si>
  <si>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</si>
  <si>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</si>
  <si>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</si>
  <si>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</si>
  <si>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</si>
  <si>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</si>
  <si>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</si>
  <si>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</si>
  <si>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</si>
  <si>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</si>
  <si>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</si>
  <si>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</si>
  <si>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</si>
  <si>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</si>
  <si>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</si>
  <si>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</si>
  <si>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</si>
  <si>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</si>
  <si>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</si>
  <si>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</si>
  <si>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</si>
  <si>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</si>
  <si>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</si>
  <si>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</si>
  <si>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</si>
  <si>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</si>
  <si>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</si>
  <si>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</si>
  <si>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</si>
  <si>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</si>
  <si>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</si>
  <si>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</si>
  <si>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</si>
  <si>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</si>
  <si>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</si>
  <si>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</si>
  <si>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</si>
  <si>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</si>
  <si>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</si>
  <si>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</si>
  <si>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</si>
  <si>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</si>
  <si>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</si>
  <si>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</si>
  <si>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</si>
  <si>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</si>
  <si>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</si>
  <si>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</si>
  <si>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</si>
  <si>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</si>
  <si>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</si>
  <si>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</si>
  <si>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</si>
  <si>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</si>
  <si>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</si>
  <si>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</si>
  <si>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</si>
  <si>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</si>
  <si>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</si>
  <si>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</si>
  <si>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</si>
  <si>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</si>
  <si>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</si>
  <si>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</si>
  <si>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</si>
  <si>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</si>
  <si>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</si>
  <si>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</si>
  <si>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</si>
  <si>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</si>
  <si>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</si>
  <si>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</si>
  <si>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</si>
  <si>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</si>
  <si>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</si>
  <si>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</si>
  <si>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</si>
  <si>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</si>
  <si>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</si>
  <si>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</si>
  <si>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</si>
  <si>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</si>
  <si>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</si>
  <si>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</si>
  <si>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</si>
  <si>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</si>
  <si>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</si>
  <si>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</si>
  <si>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</si>
  <si>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</si>
  <si>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</si>
  <si>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</si>
  <si>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</si>
  <si>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</si>
  <si>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</si>
  <si>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</si>
  <si>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</si>
  <si>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</si>
  <si>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</si>
  <si>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</si>
  <si>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</si>
  <si>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</si>
  <si>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</si>
  <si>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</si>
  <si>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</si>
  <si>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</si>
  <si>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</si>
  <si>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</si>
  <si>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</si>
  <si>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</si>
  <si>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</si>
  <si>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</si>
  <si>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</si>
  <si>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</si>
  <si>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</si>
  <si>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</si>
  <si>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</si>
  <si>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</si>
  <si>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</si>
  <si>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</si>
  <si>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</si>
  <si>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</si>
  <si>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</si>
  <si>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</si>
  <si>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</si>
  <si>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</si>
  <si>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</si>
  <si>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</si>
  <si>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</si>
  <si>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</si>
  <si>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</si>
  <si>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</si>
  <si>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</si>
  <si>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</si>
  <si>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</si>
  <si>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</si>
  <si>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</si>
  <si>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</si>
  <si>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</si>
  <si>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</si>
  <si>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</si>
  <si>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</si>
  <si>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</si>
  <si>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</si>
  <si>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</si>
  <si>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</si>
  <si>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</si>
  <si>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</si>
  <si>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</si>
  <si>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</si>
  <si>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</si>
  <si>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</si>
  <si>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</si>
  <si>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</si>
  <si>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</si>
  <si>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</si>
  <si>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</si>
  <si>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</si>
  <si>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</si>
  <si>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</si>
  <si>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</si>
  <si>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</si>
  <si>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</si>
  <si>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</si>
  <si>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</si>
  <si>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</si>
  <si>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</si>
  <si>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</si>
  <si>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</si>
  <si>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</si>
  <si>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</si>
  <si>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</si>
  <si>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</si>
  <si>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</si>
  <si>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</si>
  <si>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</si>
  <si>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</si>
  <si>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</si>
  <si>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</si>
  <si>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</si>
  <si>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</si>
  <si>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</si>
  <si>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</si>
  <si>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</si>
  <si>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</si>
  <si>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</si>
  <si>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</si>
  <si>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</si>
  <si>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</si>
  <si>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</si>
  <si>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</si>
  <si>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</si>
  <si>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</si>
  <si>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</si>
  <si>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</si>
  <si>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</si>
  <si>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</si>
  <si>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</si>
  <si>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</si>
  <si>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</si>
  <si>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</si>
  <si>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</si>
  <si>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</si>
  <si>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</si>
  <si>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</si>
  <si>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</si>
  <si>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</si>
  <si>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</si>
  <si>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</si>
  <si>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</si>
  <si>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</si>
  <si>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</si>
  <si>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</si>
  <si>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</si>
  <si>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</si>
  <si>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</si>
  <si>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</si>
  <si>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</si>
  <si>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</si>
  <si>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</si>
  <si>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</si>
  <si>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</si>
  <si>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</si>
  <si>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</si>
  <si>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</si>
  <si>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</si>
  <si>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</si>
  <si>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</si>
  <si>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</si>
  <si>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</si>
  <si>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</si>
  <si>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</si>
  <si>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</si>
  <si>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</si>
  <si>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</si>
  <si>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</si>
  <si>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</si>
  <si>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</si>
  <si>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</si>
  <si>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</si>
  <si>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</si>
  <si>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</si>
  <si>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</si>
  <si>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</si>
  <si>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</si>
  <si>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</si>
  <si>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</si>
  <si>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</si>
  <si>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</si>
  <si>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</si>
  <si>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</si>
  <si>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</si>
  <si>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</si>
  <si>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</si>
  <si>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</si>
  <si>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</si>
  <si>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</si>
  <si>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</si>
  <si>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</si>
  <si>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</si>
  <si>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</si>
  <si>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</si>
  <si>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</si>
  <si>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</si>
  <si>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</si>
  <si>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</si>
  <si>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</si>
  <si>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</si>
  <si>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</si>
  <si>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</si>
  <si>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</si>
  <si>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</si>
  <si>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</si>
  <si>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</si>
  <si>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</si>
  <si>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</si>
  <si>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</si>
  <si>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</si>
  <si>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</si>
  <si>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</si>
  <si>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</si>
  <si>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</si>
  <si>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</si>
  <si>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</si>
  <si>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</si>
  <si>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</si>
  <si>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</si>
  <si>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</si>
  <si>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</si>
  <si>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</si>
  <si>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</si>
  <si>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</si>
  <si>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</si>
  <si>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</si>
  <si>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</si>
  <si>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</si>
  <si>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</si>
  <si>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</si>
  <si>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</si>
  <si>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</si>
  <si>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</si>
  <si>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</si>
  <si>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</si>
  <si>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</si>
  <si>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</si>
  <si>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</si>
  <si>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</si>
  <si>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</si>
  <si>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</si>
  <si>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</si>
  <si>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</si>
  <si>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</si>
  <si>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</si>
  <si>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</si>
  <si>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</si>
  <si>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</si>
  <si>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</si>
  <si>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</si>
  <si>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</si>
  <si>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</si>
  <si>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</si>
  <si>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</si>
  <si>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</si>
  <si>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</si>
  <si>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</si>
  <si>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</si>
  <si>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</si>
  <si>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</si>
  <si>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</si>
  <si>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</si>
  <si>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</si>
  <si>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</si>
  <si>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</si>
  <si>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</si>
  <si>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</si>
  <si>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</si>
  <si>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</si>
  <si>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</si>
  <si>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</si>
  <si>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</si>
  <si>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</si>
  <si>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</si>
  <si>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</si>
  <si>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</si>
  <si>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</si>
  <si>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</si>
  <si>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</si>
  <si>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</si>
  <si>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</si>
  <si>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</si>
  <si>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</si>
  <si>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</si>
  <si>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</si>
  <si>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</si>
  <si>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</si>
  <si>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</si>
  <si>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</si>
  <si>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</si>
  <si>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</si>
  <si>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</si>
  <si>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</si>
  <si>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</si>
  <si>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</si>
  <si>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</si>
  <si>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</si>
  <si>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</si>
  <si>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</si>
  <si>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</si>
  <si>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</si>
  <si>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</si>
  <si>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</si>
  <si>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</si>
  <si>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</si>
  <si>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</si>
  <si>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</si>
  <si>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</si>
  <si>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</si>
  <si>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</si>
  <si>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</si>
  <si>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</si>
  <si>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</si>
  <si>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</si>
  <si>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</si>
  <si>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</si>
  <si>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</si>
  <si>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</si>
  <si>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</si>
  <si>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</si>
  <si>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</si>
  <si>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</si>
  <si>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</si>
  <si>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</si>
  <si>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</si>
  <si>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</si>
  <si>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</si>
  <si>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</si>
  <si>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</si>
  <si>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</si>
  <si>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</si>
  <si>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</si>
  <si>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</si>
  <si>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</si>
  <si>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</si>
  <si>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</si>
  <si>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</si>
  <si>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</si>
  <si>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</si>
  <si>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</si>
  <si>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</si>
  <si>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</si>
  <si>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</si>
  <si>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</si>
  <si>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</si>
  <si>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</si>
  <si>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</si>
  <si>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</si>
  <si>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</si>
  <si>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</si>
  <si>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</si>
  <si>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</si>
  <si>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</si>
  <si>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</si>
  <si>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</si>
  <si>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</si>
  <si>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</si>
  <si>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</si>
  <si>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</si>
  <si>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</si>
  <si>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</si>
  <si>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</si>
  <si>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</si>
  <si>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</si>
  <si>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</si>
  <si>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</si>
  <si>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</si>
  <si>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</si>
  <si>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</si>
  <si>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</si>
  <si>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</si>
  <si>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</si>
  <si>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</si>
  <si>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</si>
  <si>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</si>
  <si>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</si>
  <si>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</si>
  <si>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</si>
  <si>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</si>
  <si>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</si>
  <si>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</si>
  <si>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</si>
  <si>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</si>
  <si>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</si>
  <si>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</si>
  <si>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</si>
  <si>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</si>
  <si>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</si>
  <si>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</si>
  <si>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</si>
  <si>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</si>
  <si>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</si>
  <si>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</si>
  <si>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</si>
  <si>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</si>
  <si>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</si>
  <si>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</si>
  <si>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</si>
  <si>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</si>
  <si>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</si>
  <si>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</si>
  <si>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</si>
  <si>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</si>
  <si>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</si>
  <si>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</si>
  <si>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</si>
  <si>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</si>
  <si>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</si>
  <si>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</si>
  <si>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</si>
  <si>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</si>
  <si>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</si>
  <si>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</si>
  <si>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</si>
  <si>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</si>
  <si>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</si>
  <si>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</si>
  <si>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</si>
  <si>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</si>
  <si>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</si>
  <si>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</si>
  <si>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</si>
  <si>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</si>
  <si>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</si>
  <si>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</si>
  <si>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</si>
  <si>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</si>
  <si>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</si>
  <si>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</si>
  <si>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</si>
  <si>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</si>
  <si>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</si>
  <si>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</si>
  <si>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</si>
  <si>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</si>
  <si>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</si>
  <si>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</si>
  <si>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</si>
  <si>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</si>
  <si>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</si>
  <si>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</si>
  <si>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</si>
  <si>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</si>
  <si>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</si>
  <si>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</si>
  <si>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</si>
  <si>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</si>
  <si>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</si>
  <si>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</si>
  <si>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</si>
  <si>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</si>
  <si>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</si>
  <si>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</si>
  <si>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</si>
  <si>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</si>
  <si>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</si>
  <si>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</si>
  <si>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</si>
  <si>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</si>
  <si>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</si>
  <si>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</si>
  <si>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</si>
  <si>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</si>
  <si>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</si>
  <si>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</si>
  <si>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</si>
  <si>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</si>
  <si>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</si>
  <si>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</si>
  <si>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</si>
  <si>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</si>
  <si>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</si>
  <si>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</si>
  <si>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</si>
  <si>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</si>
  <si>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</si>
  <si>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</si>
  <si>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</si>
  <si>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</si>
  <si>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</si>
  <si>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</si>
  <si>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</si>
  <si>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</si>
  <si>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</si>
  <si>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</si>
  <si>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</si>
  <si>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</si>
  <si>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</si>
  <si>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</si>
  <si>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</si>
  <si>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</si>
  <si>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</si>
  <si>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</si>
  <si>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</si>
  <si>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</si>
  <si>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</si>
  <si>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</si>
  <si>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</si>
  <si>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</si>
  <si>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</si>
  <si>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</si>
  <si>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</si>
  <si>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</si>
  <si>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</si>
  <si>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</si>
  <si>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</si>
  <si>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</si>
  <si>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</si>
  <si>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</si>
  <si>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</si>
  <si>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</si>
  <si>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</si>
  <si>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</si>
  <si>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</si>
  <si>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</si>
  <si>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</si>
  <si>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</si>
  <si>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</si>
  <si>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</si>
  <si>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</si>
  <si>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</si>
  <si>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</si>
  <si>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</si>
  <si>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</si>
  <si>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</si>
  <si>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</si>
  <si>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</si>
  <si>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</si>
  <si>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</si>
  <si>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</si>
  <si>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</si>
  <si>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</si>
  <si>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</si>
  <si>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</si>
  <si>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</si>
  <si>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</si>
  <si>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</si>
  <si>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</si>
  <si>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</si>
  <si>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</si>
  <si>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</si>
  <si>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</si>
  <si>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</si>
  <si>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</si>
  <si>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</si>
  <si>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</si>
  <si>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</si>
  <si>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</si>
  <si>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</si>
  <si>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</si>
  <si>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</si>
  <si>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</si>
  <si>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</si>
  <si>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</si>
  <si>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</si>
  <si>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</si>
  <si>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</si>
  <si>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</si>
  <si>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</si>
  <si>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</si>
  <si>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</si>
  <si>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</si>
  <si>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</si>
  <si>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</si>
  <si>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</si>
  <si>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</si>
  <si>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</si>
  <si>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</si>
  <si>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</si>
  <si>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</si>
  <si>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</si>
  <si>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</si>
  <si>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</si>
  <si>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</si>
  <si>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</si>
  <si>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</si>
  <si>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</si>
  <si>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</si>
  <si>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</si>
  <si>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</si>
  <si>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</si>
  <si>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</si>
  <si>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</si>
  <si>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</si>
  <si>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</si>
  <si>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</si>
  <si>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</si>
  <si>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</si>
  <si>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</si>
  <si>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</si>
  <si>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</si>
  <si>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</si>
  <si>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</si>
  <si>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</si>
  <si>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</si>
  <si>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</si>
  <si>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</si>
  <si>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</si>
  <si>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</si>
  <si>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</si>
  <si>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</si>
  <si>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</si>
  <si>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</si>
  <si>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</si>
  <si>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</si>
  <si>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</si>
  <si>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</si>
  <si>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</si>
  <si>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</si>
  <si>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</si>
  <si>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</si>
  <si>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</si>
  <si>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</si>
  <si>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</si>
  <si>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</si>
  <si>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</si>
  <si>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</si>
  <si>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</si>
  <si>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</si>
  <si>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</si>
  <si>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</si>
  <si>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</si>
  <si>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</si>
  <si>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</si>
  <si>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</si>
  <si>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</si>
  <si>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</si>
  <si>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</si>
  <si>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</si>
  <si>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</si>
  <si>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</si>
  <si>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</si>
  <si>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</si>
  <si>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</si>
  <si>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</si>
  <si>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</si>
  <si>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</si>
  <si>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</si>
  <si>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</si>
  <si>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</si>
  <si>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</si>
  <si>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</si>
  <si>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</si>
  <si>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</si>
  <si>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</si>
  <si>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</si>
  <si>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</si>
  <si>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</si>
  <si>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</si>
  <si>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</si>
  <si>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</si>
  <si>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</si>
  <si>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</si>
  <si>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</si>
  <si>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</si>
  <si>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</si>
  <si>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</si>
  <si>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</si>
  <si>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</si>
  <si>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</si>
  <si>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</si>
  <si>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</si>
  <si>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</si>
  <si>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</si>
  <si>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</si>
  <si>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</si>
  <si>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</si>
  <si>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</si>
  <si>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</si>
  <si>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</si>
  <si>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</si>
  <si>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</si>
  <si>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</si>
  <si>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</si>
  <si>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</si>
  <si>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</si>
  <si>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</si>
  <si>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</si>
  <si>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</si>
  <si>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</si>
  <si>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</si>
  <si>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</si>
  <si>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</si>
  <si>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</si>
  <si>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</si>
  <si>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</si>
  <si>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</si>
  <si>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</si>
  <si>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</si>
  <si>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</si>
  <si>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</si>
  <si>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</si>
  <si>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</si>
  <si>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</si>
  <si>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</si>
  <si>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</si>
  <si>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</si>
  <si>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</si>
  <si>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</si>
  <si>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</si>
  <si>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</si>
  <si>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</si>
  <si>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</si>
  <si>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</si>
  <si>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</si>
  <si>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</si>
  <si>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</si>
  <si>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</si>
  <si>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</si>
  <si>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</si>
  <si>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</si>
  <si>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</si>
  <si>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</si>
  <si>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</si>
  <si>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</si>
  <si>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</si>
  <si>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</si>
  <si>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</si>
  <si>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</si>
  <si>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</si>
  <si>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</si>
  <si>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</si>
  <si>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</si>
  <si>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</si>
  <si>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</si>
  <si>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</si>
  <si>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</si>
  <si>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</si>
  <si>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</si>
  <si>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</si>
  <si>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</si>
  <si>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</si>
  <si>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</si>
  <si>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</si>
  <si>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</si>
  <si>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</si>
  <si>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</si>
  <si>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</si>
  <si>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</si>
  <si>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</si>
  <si>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</si>
  <si>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</si>
  <si>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</si>
  <si>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</si>
  <si>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</si>
  <si>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</si>
  <si>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</si>
  <si>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</si>
  <si>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</si>
  <si>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</si>
  <si>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</si>
  <si>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</si>
  <si>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</si>
  <si>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</si>
  <si>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</si>
  <si>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</si>
  <si>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</si>
  <si>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</si>
  <si>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</si>
  <si>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</si>
  <si>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</si>
  <si>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</si>
  <si>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</si>
  <si>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</si>
  <si>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</si>
  <si>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</si>
  <si>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</si>
  <si>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</si>
  <si>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</si>
  <si>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</si>
  <si>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</si>
  <si>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</si>
  <si>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</si>
  <si>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</si>
  <si>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</si>
  <si>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</si>
  <si>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</si>
  <si>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</si>
  <si>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</si>
  <si>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</si>
  <si>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</si>
  <si>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</si>
  <si>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</si>
  <si>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</si>
  <si>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</si>
  <si>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</si>
  <si>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</si>
  <si>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</si>
  <si>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</si>
  <si>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</si>
  <si>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</si>
  <si>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</si>
  <si>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</si>
  <si>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</si>
  <si>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</si>
  <si>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</si>
  <si>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</si>
  <si>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</si>
  <si>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</si>
  <si>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</si>
  <si>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</si>
  <si>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</si>
  <si>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</si>
  <si>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</si>
  <si>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</si>
  <si>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</si>
  <si>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</si>
  <si>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</si>
  <si>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</si>
  <si>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</si>
  <si>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</si>
  <si>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</si>
  <si>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</si>
  <si>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</si>
  <si>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</si>
  <si>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</si>
  <si>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</si>
  <si>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</si>
  <si>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</si>
  <si>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</si>
  <si>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</si>
  <si>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</si>
  <si>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</si>
  <si>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</si>
  <si>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</si>
  <si>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</si>
  <si>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</si>
  <si>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</si>
  <si>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</si>
  <si>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</si>
  <si>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</si>
  <si>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</si>
  <si>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</si>
  <si>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</si>
  <si>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</si>
  <si>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</si>
  <si>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</si>
  <si>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</si>
  <si>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</si>
  <si>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</si>
  <si>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</si>
  <si>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</si>
  <si>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</si>
  <si>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</si>
  <si>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</si>
  <si>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</si>
  <si>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</si>
  <si>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</si>
  <si>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</si>
  <si>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</si>
  <si>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</si>
  <si>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</si>
  <si>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</si>
  <si>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</si>
  <si>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</si>
  <si>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</si>
  <si>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</si>
  <si>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</si>
  <si>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</si>
  <si>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</si>
  <si>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</si>
  <si>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</si>
  <si>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</si>
  <si>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</si>
  <si>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</si>
  <si>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</si>
  <si>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</si>
  <si>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</si>
  <si>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</si>
  <si>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</si>
  <si>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</si>
  <si>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</si>
  <si>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</si>
  <si>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</si>
  <si>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</si>
  <si>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</si>
  <si>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</si>
  <si>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</si>
  <si>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</si>
  <si>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</si>
  <si>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</si>
  <si>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</si>
  <si>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</si>
  <si>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</si>
  <si>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</si>
  <si>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</si>
  <si>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</si>
  <si>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</si>
  <si>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</si>
  <si>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</si>
  <si>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</si>
  <si>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</si>
  <si>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</si>
  <si>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</si>
  <si>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</si>
  <si>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</si>
  <si>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</si>
  <si>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</si>
  <si>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</si>
  <si>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</si>
  <si>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</si>
  <si>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</si>
  <si>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</si>
  <si>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</si>
  <si>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</si>
  <si>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</si>
  <si>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</si>
  <si>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</si>
  <si>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</si>
  <si>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</si>
  <si>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</si>
  <si>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</si>
  <si>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</si>
  <si>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</si>
  <si>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</si>
  <si>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</si>
  <si>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</si>
  <si>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</si>
  <si>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</si>
  <si>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</si>
  <si>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</si>
  <si>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</si>
  <si>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</si>
  <si>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</si>
  <si>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</si>
  <si>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</si>
  <si>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</si>
  <si>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</si>
  <si>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</si>
  <si>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</si>
  <si>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</si>
  <si>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</si>
  <si>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</si>
  <si>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</si>
  <si>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</si>
  <si>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</si>
  <si>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</si>
  <si>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</si>
  <si>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</si>
  <si>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</si>
  <si>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</si>
  <si>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</si>
  <si>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</si>
  <si>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</si>
  <si>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</si>
  <si>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</si>
  <si>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</si>
  <si>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</si>
  <si>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</si>
  <si>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</si>
  <si>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</si>
  <si>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</si>
  <si>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</si>
  <si>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</si>
  <si>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</si>
  <si>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</si>
  <si>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</si>
  <si>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</si>
  <si>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</si>
  <si>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</si>
  <si>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</si>
  <si>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</si>
  <si>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</si>
  <si>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</si>
  <si>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</si>
  <si>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</si>
  <si>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</si>
  <si>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</si>
  <si>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</si>
  <si>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</si>
  <si>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</si>
  <si>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</si>
  <si>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</si>
  <si>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</si>
  <si>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</si>
  <si>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</si>
  <si>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</si>
  <si>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</si>
  <si>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</si>
  <si>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</si>
  <si>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</si>
  <si>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</si>
  <si>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</si>
  <si>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</si>
  <si>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</si>
  <si>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</si>
  <si>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</si>
  <si>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</si>
  <si>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</si>
  <si>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</si>
  <si>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</si>
  <si>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</si>
  <si>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</si>
  <si>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</si>
  <si>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</si>
  <si>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</si>
  <si>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</si>
  <si>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</si>
  <si>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</si>
  <si>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</si>
  <si>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</si>
  <si>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</si>
  <si>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</si>
  <si>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</si>
  <si>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</si>
  <si>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</si>
  <si>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</si>
  <si>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</si>
  <si>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</si>
  <si>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</si>
  <si>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</si>
  <si>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</si>
  <si>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</si>
  <si>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</si>
  <si>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</si>
  <si>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</si>
  <si>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</si>
  <si>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</si>
  <si>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</si>
  <si>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</si>
  <si>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</si>
  <si>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</si>
  <si>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</si>
  <si>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</si>
  <si>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</si>
  <si>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</si>
  <si>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</si>
  <si>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</si>
  <si>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</si>
  <si>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</si>
  <si>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</si>
  <si>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</si>
  <si>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</si>
  <si>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</si>
  <si>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</si>
  <si>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</si>
  <si>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</si>
  <si>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</si>
  <si>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</si>
  <si>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</si>
  <si>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</si>
  <si>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</si>
  <si>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</si>
  <si>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</si>
  <si>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</si>
  <si>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</si>
  <si>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</si>
  <si>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</si>
  <si>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</si>
  <si>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</si>
  <si>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</si>
  <si>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</si>
  <si>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</si>
  <si>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</si>
  <si>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</si>
  <si>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</si>
  <si>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</si>
  <si>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</si>
  <si>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</si>
  <si>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</si>
  <si>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</si>
  <si>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</si>
  <si>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</si>
  <si>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</si>
  <si>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</si>
  <si>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</si>
  <si>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</si>
  <si>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</si>
  <si>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</si>
  <si>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</si>
  <si>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</si>
  <si>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</si>
  <si>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</si>
  <si>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</si>
  <si>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</si>
  <si>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</si>
  <si>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</si>
  <si>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</si>
  <si>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</si>
  <si>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</si>
  <si>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</si>
  <si>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</si>
  <si>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</si>
  <si>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</si>
  <si>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</si>
  <si>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</si>
  <si>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</si>
  <si>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</si>
  <si>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</si>
  <si>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</si>
  <si>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</si>
  <si>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</si>
  <si>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</si>
  <si>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</si>
  <si>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</si>
  <si>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</si>
  <si>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</si>
  <si>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</si>
  <si>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</si>
  <si>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</si>
  <si>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</si>
  <si>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</si>
  <si>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</si>
  <si>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</si>
  <si>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</si>
  <si>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</si>
  <si>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</si>
  <si>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</si>
  <si>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</si>
  <si>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</si>
  <si>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</si>
  <si>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</si>
  <si>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</si>
  <si>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</si>
  <si>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</si>
  <si>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</si>
  <si>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</si>
  <si>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</si>
  <si>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</si>
  <si>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</si>
  <si>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</si>
  <si>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</si>
  <si>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</si>
  <si>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</si>
  <si>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</si>
  <si>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</si>
  <si>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</si>
  <si>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</si>
  <si>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</si>
  <si>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</si>
  <si>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</si>
  <si>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</si>
  <si>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</si>
  <si>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</si>
  <si>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</si>
  <si>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</si>
  <si>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</si>
  <si>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</si>
  <si>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</si>
  <si>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</si>
  <si>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</si>
  <si>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</si>
  <si>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</si>
  <si>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</si>
  <si>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</si>
  <si>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</si>
  <si>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</si>
  <si>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</si>
  <si>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</si>
  <si>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</si>
  <si>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</si>
  <si>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</si>
  <si>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</si>
  <si>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</si>
  <si>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</si>
  <si>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</si>
  <si>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</si>
  <si>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</si>
  <si>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</si>
  <si>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</si>
  <si>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</si>
  <si>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</si>
  <si>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</si>
  <si>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</si>
  <si>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</si>
  <si>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</si>
  <si>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</si>
  <si>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</si>
  <si>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</si>
  <si>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</si>
  <si>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</si>
  <si>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</si>
  <si>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</si>
  <si>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</si>
  <si>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</si>
  <si>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</si>
  <si>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</si>
  <si>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</si>
  <si>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</si>
  <si>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</si>
  <si>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</si>
  <si>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</si>
  <si>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</si>
  <si>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</si>
  <si>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</si>
  <si>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</si>
  <si>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</si>
  <si>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</si>
  <si>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</si>
  <si>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</si>
  <si>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</si>
  <si>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</si>
  <si>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</si>
  <si>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</si>
  <si>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</si>
  <si>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</si>
  <si>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</si>
  <si>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</si>
  <si>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</si>
  <si>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</si>
  <si>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</si>
  <si>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</si>
  <si>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</si>
  <si>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</si>
  <si>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</si>
  <si>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</si>
  <si>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</si>
  <si>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</si>
  <si>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</si>
  <si>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</si>
  <si>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</si>
  <si>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</si>
  <si>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</si>
  <si>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</si>
  <si>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</si>
  <si>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</si>
  <si>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</si>
  <si>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</si>
  <si>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</si>
  <si>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</si>
  <si>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</si>
  <si>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</si>
  <si>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</si>
  <si>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</si>
  <si>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</si>
  <si>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</si>
  <si>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</si>
  <si>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</si>
  <si>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</si>
  <si>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</si>
  <si>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</si>
  <si>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</si>
  <si>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</si>
  <si>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</si>
  <si>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</si>
  <si>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</si>
  <si>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</si>
  <si>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</si>
  <si>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</si>
  <si>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</si>
  <si>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</si>
  <si>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</si>
  <si>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</si>
  <si>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</si>
  <si>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</si>
  <si>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</si>
  <si>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</si>
  <si>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</si>
  <si>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</si>
  <si>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</si>
  <si>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</si>
  <si>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</si>
  <si>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</si>
  <si>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</si>
  <si>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</si>
  <si>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</si>
  <si>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</si>
  <si>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</si>
  <si>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</si>
  <si>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</si>
  <si>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</si>
  <si>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</si>
  <si>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</si>
  <si>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</si>
  <si>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</si>
  <si>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</si>
  <si>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</si>
  <si>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</si>
  <si>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</si>
  <si>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</si>
  <si>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</si>
  <si>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</si>
  <si>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</si>
  <si>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</si>
  <si>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</si>
  <si>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</si>
  <si>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</si>
  <si>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</si>
  <si>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</si>
  <si>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</si>
  <si>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</si>
  <si>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</si>
  <si>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</si>
  <si>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</si>
  <si>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</si>
  <si>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</si>
  <si>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</si>
  <si>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</si>
  <si>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</si>
  <si>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</si>
  <si>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</si>
  <si>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</si>
  <si>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</si>
  <si>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</si>
  <si>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</si>
  <si>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</si>
  <si>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</si>
  <si>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</si>
  <si>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</si>
  <si>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</si>
  <si>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</si>
  <si>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</si>
  <si>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</si>
  <si>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</si>
  <si>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</si>
  <si>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</si>
  <si>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</si>
  <si>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</si>
  <si>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</si>
  <si>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</si>
  <si>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</si>
  <si>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</si>
  <si>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</si>
  <si>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</si>
  <si>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</si>
  <si>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</si>
  <si>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</si>
  <si>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</si>
  <si>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</si>
  <si>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</si>
  <si>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</si>
  <si>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</si>
  <si>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</si>
  <si>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</si>
  <si>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</si>
  <si>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</si>
  <si>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</si>
  <si>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</si>
  <si>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</si>
  <si>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</si>
  <si>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</si>
  <si>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</si>
  <si>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</si>
  <si>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</si>
  <si>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</si>
  <si>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</si>
  <si>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</si>
  <si>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</si>
  <si>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</si>
  <si>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</si>
  <si>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</si>
  <si>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</si>
  <si>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</si>
  <si>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</si>
  <si>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</si>
  <si>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</si>
  <si>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</si>
  <si>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</si>
  <si>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</si>
  <si>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</si>
  <si>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</si>
  <si>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</si>
  <si>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</si>
  <si>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</si>
  <si>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</si>
  <si>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</si>
  <si>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</si>
  <si>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</si>
  <si>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</si>
  <si>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</si>
  <si>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</si>
  <si>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</si>
  <si>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</si>
  <si>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</si>
  <si>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</si>
  <si>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</si>
  <si>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</si>
  <si>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</si>
  <si>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</si>
  <si>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</si>
  <si>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</si>
  <si>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</si>
  <si>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</si>
  <si>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</si>
  <si>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</si>
  <si>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</si>
  <si>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</si>
  <si>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</si>
  <si>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</si>
  <si>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</si>
  <si>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</si>
  <si>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</si>
  <si>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</si>
  <si>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</si>
  <si>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</si>
  <si>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</si>
  <si>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</si>
  <si>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</si>
  <si>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</si>
  <si>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</si>
  <si>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</si>
  <si>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</si>
  <si>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</si>
  <si>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</si>
  <si>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</si>
  <si>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</si>
  <si>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</si>
  <si>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</si>
  <si>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</si>
  <si>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</si>
  <si>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</si>
  <si>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</si>
  <si>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</si>
  <si>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</si>
  <si>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</si>
  <si>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</si>
  <si>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</si>
  <si>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</si>
  <si>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</si>
  <si>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</si>
  <si>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</si>
  <si>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</si>
  <si>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</si>
  <si>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</si>
  <si>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</si>
  <si>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</si>
  <si>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</si>
  <si>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</si>
  <si>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</si>
  <si>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</si>
  <si>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</si>
  <si>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</si>
  <si>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</si>
  <si>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</si>
  <si>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</si>
  <si>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</si>
  <si>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</si>
  <si>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</si>
  <si>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</si>
  <si>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</si>
  <si>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</si>
  <si>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</si>
  <si>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</si>
  <si>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</si>
  <si>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</si>
  <si>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</si>
  <si>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</si>
  <si>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</si>
  <si>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</si>
  <si>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</si>
  <si>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</si>
  <si>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</si>
  <si>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</si>
  <si>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</si>
  <si>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</si>
  <si>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</si>
  <si>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</si>
  <si>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</si>
  <si>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</si>
  <si>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</si>
  <si>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</si>
  <si>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</si>
  <si>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</si>
  <si>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</si>
  <si>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</si>
  <si>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</si>
  <si>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</si>
  <si>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</si>
  <si>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</si>
  <si>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</si>
  <si>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</si>
  <si>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</si>
  <si>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</si>
  <si>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</si>
  <si>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</si>
  <si>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</si>
  <si>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</si>
  <si>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</si>
  <si>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</si>
  <si>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</si>
  <si>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</si>
  <si>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</si>
  <si>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</si>
  <si>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</si>
  <si>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</si>
  <si>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</si>
  <si>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</si>
  <si>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</si>
  <si>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</si>
  <si>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</si>
  <si>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</si>
  <si>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</si>
  <si>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</si>
  <si>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</si>
  <si>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</si>
  <si>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</si>
  <si>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</si>
  <si>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</si>
  <si>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</si>
  <si>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</si>
  <si>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</si>
  <si>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</si>
  <si>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</si>
  <si>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</si>
  <si>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</si>
  <si>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</si>
  <si>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</si>
  <si>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</si>
  <si>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</si>
  <si>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</si>
  <si>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</si>
  <si>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</si>
  <si>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</si>
  <si>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</si>
  <si>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</si>
  <si>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</si>
  <si>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</si>
  <si>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</si>
  <si>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</si>
  <si>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</si>
  <si>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</si>
  <si>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</si>
  <si>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</si>
  <si>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</si>
  <si>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</si>
  <si>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</si>
  <si>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</si>
  <si>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</si>
  <si>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</si>
  <si>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</si>
  <si>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</si>
  <si>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</si>
  <si>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</si>
  <si>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</si>
  <si>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</si>
  <si>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</si>
  <si>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</si>
  <si>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</si>
  <si>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</si>
  <si>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</si>
  <si>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</si>
  <si>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</si>
  <si>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</si>
  <si>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</si>
  <si>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</si>
  <si>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</si>
  <si>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</si>
  <si>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</si>
  <si>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</si>
  <si>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</si>
  <si>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</si>
  <si>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</si>
  <si>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</si>
  <si>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</si>
  <si>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</si>
  <si>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</si>
  <si>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</si>
  <si>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</si>
  <si>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</si>
  <si>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</si>
  <si>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</si>
  <si>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</si>
  <si>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</si>
  <si>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</si>
  <si>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</si>
  <si>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</si>
  <si>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</si>
  <si>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</si>
  <si>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</si>
  <si>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</si>
  <si>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</si>
  <si>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</si>
  <si>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</si>
  <si>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</si>
  <si>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</si>
  <si>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</si>
  <si>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</si>
  <si>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</si>
  <si>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</si>
  <si>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</si>
  <si>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</si>
  <si>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</si>
  <si>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</si>
  <si>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</si>
  <si>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</si>
  <si>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</si>
  <si>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</si>
  <si>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</si>
  <si>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</si>
  <si>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</si>
  <si>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</si>
  <si>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</si>
  <si>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</si>
  <si>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</si>
  <si>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</si>
  <si>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</si>
  <si>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</si>
  <si>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</si>
  <si>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</si>
  <si>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</si>
  <si>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</si>
  <si>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</si>
  <si>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</si>
  <si>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</si>
  <si>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</si>
  <si>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</si>
  <si>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</si>
  <si>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</si>
  <si>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</si>
  <si>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</si>
  <si>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</si>
  <si>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</si>
  <si>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</si>
  <si>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</si>
  <si>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</si>
  <si>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</si>
  <si>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</si>
  <si>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</si>
  <si>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</si>
  <si>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</si>
  <si>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</si>
  <si>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</si>
  <si>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</si>
  <si>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</si>
  <si>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</si>
  <si>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</si>
  <si>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</si>
  <si>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</si>
  <si>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</si>
  <si>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</si>
  <si>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</si>
  <si>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</si>
  <si>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</si>
  <si>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</si>
  <si>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</si>
  <si>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</si>
  <si>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</si>
  <si>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</si>
  <si>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</si>
  <si>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</si>
  <si>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</si>
  <si>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</si>
  <si>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</si>
  <si>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</si>
  <si>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</si>
  <si>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</si>
  <si>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</si>
  <si>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</si>
  <si>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</si>
  <si>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</si>
  <si>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</si>
  <si>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</si>
  <si>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</si>
  <si>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</si>
  <si>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</si>
  <si>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</si>
  <si>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</si>
  <si>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</si>
  <si>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</si>
  <si>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</si>
  <si>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</si>
  <si>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</si>
  <si>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</si>
  <si>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</si>
  <si>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</si>
  <si>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</si>
  <si>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</si>
  <si>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</si>
  <si>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</si>
  <si>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</si>
  <si>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</si>
  <si>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</si>
  <si>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</si>
  <si>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</si>
  <si>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</si>
  <si>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</si>
  <si>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</si>
  <si>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</si>
  <si>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</si>
  <si>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</si>
  <si>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</si>
  <si>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</si>
  <si>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</si>
  <si>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</si>
  <si>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</si>
  <si>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</si>
  <si>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</si>
  <si>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</si>
  <si>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</si>
  <si>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</si>
  <si>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</si>
  <si>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</si>
  <si>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</si>
  <si>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</si>
  <si>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</si>
  <si>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</si>
  <si>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</si>
  <si>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</si>
  <si>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</si>
  <si>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</si>
  <si>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</si>
  <si>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</si>
  <si>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</si>
  <si>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</si>
  <si>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</si>
  <si>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</si>
  <si>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</si>
  <si>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</si>
  <si>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</si>
  <si>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</si>
  <si>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</si>
  <si>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</si>
  <si>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</si>
  <si>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</si>
  <si>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</si>
  <si>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</si>
  <si>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</si>
  <si>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</si>
  <si>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</si>
  <si>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</si>
  <si>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</si>
  <si>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</si>
  <si>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</si>
  <si>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</si>
  <si>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</si>
  <si>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</si>
  <si>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</si>
  <si>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</si>
  <si>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</si>
  <si>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</si>
  <si>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</si>
  <si>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</si>
  <si>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</si>
  <si>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</si>
  <si>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</si>
  <si>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</si>
  <si>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</si>
  <si>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</si>
  <si>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</si>
  <si>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</si>
  <si>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</si>
  <si>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</si>
  <si>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</si>
  <si>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</si>
  <si>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</si>
  <si>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</si>
  <si>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</si>
  <si>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</si>
  <si>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</si>
  <si>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</si>
  <si>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</si>
  <si>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</si>
  <si>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</si>
  <si>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</si>
  <si>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</si>
  <si>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</si>
  <si>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</si>
  <si>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</si>
  <si>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</si>
  <si>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</si>
  <si>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</si>
  <si>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</si>
  <si>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</si>
  <si>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</si>
  <si>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</si>
  <si>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</si>
  <si>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</si>
  <si>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</si>
  <si>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</si>
  <si>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</si>
  <si>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</si>
  <si>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</si>
  <si>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</si>
  <si>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</si>
  <si>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</si>
  <si>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</si>
  <si>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</si>
  <si>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</si>
  <si>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</si>
  <si>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</si>
  <si>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</si>
  <si>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</si>
  <si>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</si>
  <si>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</si>
  <si>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</si>
  <si>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</si>
  <si>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</si>
  <si>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</si>
  <si>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</si>
  <si>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</si>
  <si>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</si>
  <si>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</si>
  <si>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</si>
  <si>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</si>
  <si>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</si>
  <si>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</si>
  <si>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</si>
  <si>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</si>
  <si>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</si>
  <si>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</si>
  <si>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</si>
  <si>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</si>
  <si>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</si>
  <si>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</si>
  <si>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</si>
  <si>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</si>
  <si>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</si>
  <si>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</si>
  <si>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</si>
  <si>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</si>
  <si>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</si>
  <si>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</si>
  <si>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</si>
  <si>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</si>
  <si>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</si>
  <si>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</si>
  <si>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</si>
  <si>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</si>
  <si>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</si>
  <si>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</si>
  <si>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</si>
  <si>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</si>
  <si>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</si>
  <si>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</si>
  <si>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</si>
  <si>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</si>
  <si>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</si>
  <si>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</si>
  <si>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</si>
  <si>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</si>
  <si>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</si>
  <si>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</si>
  <si>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</si>
  <si>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</si>
  <si>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</si>
  <si>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</si>
  <si>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</si>
  <si>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</si>
  <si>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</si>
  <si>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</si>
  <si>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</si>
  <si>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</si>
  <si>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</si>
  <si>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</si>
  <si>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</si>
  <si>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</si>
  <si>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</si>
  <si>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</si>
  <si>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</si>
  <si>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</si>
  <si>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</si>
  <si>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</si>
  <si>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</si>
  <si>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</si>
  <si>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</si>
  <si>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</si>
  <si>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</si>
  <si>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</si>
  <si>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</si>
  <si>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</si>
  <si>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</si>
  <si>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</si>
  <si>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</si>
  <si>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</si>
  <si>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</si>
  <si>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</si>
  <si>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</si>
  <si>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</si>
  <si>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</si>
  <si>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</si>
  <si>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</si>
  <si>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</si>
  <si>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</si>
  <si>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</si>
  <si>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</si>
  <si>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</si>
  <si>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</si>
  <si>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</si>
  <si>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</si>
  <si>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</si>
  <si>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</si>
  <si>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</si>
  <si>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</si>
  <si>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</si>
  <si>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</si>
  <si>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</si>
  <si>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</si>
  <si>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</si>
  <si>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</si>
  <si>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</si>
  <si>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</si>
  <si>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</si>
  <si>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</si>
  <si>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</si>
  <si>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</si>
  <si>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</si>
  <si>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</si>
  <si>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</si>
  <si>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</si>
  <si>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</si>
  <si>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</si>
  <si>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</si>
  <si>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</si>
  <si>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</si>
  <si>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</si>
  <si>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</si>
  <si>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</si>
  <si>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</si>
  <si>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</si>
  <si>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</si>
  <si>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</si>
  <si>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</si>
  <si>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</si>
  <si>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</si>
  <si>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</si>
  <si>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</si>
  <si>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</si>
  <si>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</si>
  <si>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</si>
  <si>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</si>
  <si>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</si>
  <si>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</si>
  <si>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</si>
  <si>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</si>
  <si>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</si>
  <si>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</si>
  <si>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</si>
  <si>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</si>
  <si>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</si>
  <si>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</si>
  <si>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</si>
  <si>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</si>
  <si>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</si>
  <si>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</si>
  <si>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</si>
  <si>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</si>
  <si>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</si>
  <si>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</si>
  <si>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</si>
  <si>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</si>
  <si>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</si>
  <si>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</si>
  <si>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</si>
  <si>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</si>
  <si>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</si>
  <si>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</si>
  <si>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</si>
  <si>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</si>
  <si>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</si>
  <si>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</si>
  <si>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</si>
  <si>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</si>
  <si>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</si>
  <si>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</si>
  <si>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</si>
  <si>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</si>
  <si>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</si>
  <si>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</si>
  <si>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</si>
  <si>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</si>
  <si>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</si>
  <si>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</si>
  <si>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</si>
  <si>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</si>
  <si>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</si>
  <si>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</si>
  <si>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</si>
  <si>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</si>
  <si>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</si>
  <si>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</si>
  <si>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</si>
  <si>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</si>
  <si>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</si>
  <si>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</si>
  <si>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</si>
  <si>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</si>
  <si>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</si>
  <si>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</si>
  <si>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</si>
  <si>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</si>
  <si>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</si>
  <si>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</si>
  <si>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</si>
  <si>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</si>
  <si>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</si>
  <si>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</si>
  <si>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</si>
  <si>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</si>
  <si>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</si>
  <si>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</si>
  <si>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</si>
  <si>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</si>
  <si>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</si>
  <si>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</si>
  <si>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</si>
  <si>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</si>
  <si>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</si>
  <si>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</si>
  <si>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</si>
  <si>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</si>
  <si>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</si>
  <si>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</si>
  <si>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</si>
  <si>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</si>
  <si>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</si>
  <si>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</si>
  <si>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</si>
  <si>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</si>
  <si>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</si>
  <si>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</si>
  <si>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</si>
  <si>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</si>
  <si>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</si>
  <si>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</si>
  <si>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</si>
  <si>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</si>
  <si>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</si>
  <si>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</si>
  <si>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</si>
  <si>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</si>
  <si>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</si>
  <si>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</si>
  <si>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</si>
  <si>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</si>
  <si>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</si>
  <si>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</si>
  <si>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</si>
  <si>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</si>
  <si>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</si>
  <si>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</si>
  <si>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</si>
  <si>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</si>
  <si>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</si>
  <si>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</si>
  <si>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</si>
  <si>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</si>
  <si>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</si>
  <si>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</si>
  <si>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</si>
  <si>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</si>
  <si>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</si>
  <si>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</si>
  <si>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</si>
  <si>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</si>
  <si>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</si>
  <si>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</si>
  <si>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</si>
  <si>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</si>
  <si>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</si>
  <si>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</si>
  <si>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</si>
  <si>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</si>
  <si>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</si>
  <si>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</si>
  <si>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</si>
  <si>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</si>
  <si>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</si>
  <si>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</si>
  <si>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</si>
  <si>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</si>
  <si>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</si>
  <si>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</si>
  <si>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</si>
  <si>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</si>
  <si>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</si>
  <si>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</si>
  <si>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</si>
  <si>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</si>
  <si>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</si>
  <si>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</si>
  <si>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</si>
  <si>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</si>
  <si>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</si>
  <si>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</si>
  <si>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</si>
  <si>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</si>
  <si>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</si>
  <si>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</si>
  <si>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</si>
  <si>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</si>
  <si>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</si>
  <si>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</si>
  <si>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</si>
  <si>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</si>
  <si>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</si>
  <si>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</si>
  <si>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</si>
  <si>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</si>
  <si>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</si>
  <si>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</si>
  <si>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</si>
  <si>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</si>
  <si>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</si>
  <si>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</si>
  <si>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</si>
  <si>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</si>
  <si>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</si>
  <si>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</si>
  <si>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</si>
  <si>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</si>
  <si>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</si>
  <si>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</si>
  <si>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</si>
  <si>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</si>
  <si>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</si>
  <si>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</si>
  <si>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</si>
  <si>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</si>
  <si>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</si>
  <si>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</si>
  <si>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</si>
  <si>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</si>
  <si>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</si>
  <si>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</si>
  <si>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</si>
  <si>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</si>
  <si>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</si>
  <si>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</si>
  <si>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</si>
  <si>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</si>
  <si>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</si>
  <si>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</si>
  <si>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</si>
  <si>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</si>
  <si>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</si>
  <si>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</si>
  <si>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</si>
  <si>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</si>
  <si>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</si>
  <si>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</si>
  <si>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</si>
  <si>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</si>
  <si>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</si>
  <si>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</si>
  <si>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</si>
  <si>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</si>
  <si>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</si>
  <si>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</si>
  <si>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</si>
  <si>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</si>
  <si>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</si>
  <si>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</si>
  <si>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</si>
  <si>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</si>
  <si>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</si>
  <si>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</si>
  <si>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</si>
  <si>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</si>
  <si>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</si>
  <si>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</si>
  <si>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</si>
  <si>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</si>
  <si>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</si>
  <si>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</si>
  <si>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</si>
  <si>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</si>
  <si>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</si>
  <si>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</si>
  <si>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</si>
  <si>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</si>
  <si>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</si>
  <si>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</si>
  <si>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</si>
  <si>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</si>
  <si>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</si>
  <si>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</si>
  <si>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</si>
  <si>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</si>
  <si>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</si>
  <si>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</si>
  <si>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</si>
  <si>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</si>
  <si>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</si>
  <si>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</si>
  <si>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</si>
  <si>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</si>
  <si>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</si>
  <si>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</si>
  <si>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</si>
  <si>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</si>
  <si>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</si>
  <si>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</si>
  <si>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</si>
  <si>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</si>
  <si>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</si>
  <si>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</si>
  <si>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</si>
  <si>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</si>
  <si>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</si>
  <si>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</si>
  <si>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</si>
  <si>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</si>
  <si>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</si>
  <si>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</si>
  <si>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</si>
  <si>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</si>
  <si>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</si>
  <si>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</si>
  <si>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</si>
  <si>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</si>
  <si>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</si>
  <si>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</si>
  <si>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</si>
  <si>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</si>
  <si>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</si>
  <si>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</si>
  <si>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</si>
  <si>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</si>
  <si>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</si>
  <si>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</si>
  <si>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</si>
  <si>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</si>
  <si>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</si>
  <si>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</si>
  <si>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</si>
  <si>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</si>
  <si>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</si>
  <si>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</si>
  <si>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</si>
  <si>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</si>
  <si>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</si>
  <si>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</si>
  <si>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</si>
  <si>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</si>
  <si>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</si>
  <si>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</si>
  <si>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</si>
  <si>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</si>
  <si>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</si>
  <si>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</si>
  <si>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</si>
  <si>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</si>
  <si>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</si>
  <si>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</si>
  <si>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</si>
  <si>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</si>
  <si>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</si>
  <si>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</si>
  <si>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</si>
  <si>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</si>
  <si>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</si>
  <si>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</si>
  <si>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</si>
  <si>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</si>
  <si>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</si>
  <si>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</si>
  <si>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</si>
  <si>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</si>
  <si>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</si>
  <si>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</si>
  <si>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</si>
  <si>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</si>
  <si>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</si>
  <si>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</si>
  <si>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</si>
  <si>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</si>
  <si>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</si>
  <si>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</si>
  <si>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</si>
  <si>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</si>
  <si>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</si>
  <si>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</si>
  <si>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</si>
  <si>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</si>
  <si>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</si>
  <si>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</si>
  <si>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</si>
  <si>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</si>
  <si>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</si>
  <si>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</si>
  <si>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</si>
  <si>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</si>
  <si>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</si>
  <si>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</si>
  <si>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</si>
  <si>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</si>
  <si>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</si>
  <si>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</si>
  <si>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</si>
  <si>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</si>
  <si>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</si>
  <si>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</si>
  <si>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</si>
  <si>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</si>
  <si>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</si>
  <si>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</si>
  <si>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</si>
  <si>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</si>
  <si>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</si>
  <si>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</si>
  <si>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</si>
  <si>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</si>
  <si>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</si>
  <si>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</si>
  <si>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</si>
  <si>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</si>
  <si>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</si>
  <si>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</si>
  <si>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</si>
  <si>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</si>
  <si>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</si>
  <si>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</si>
  <si>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</si>
  <si>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</si>
  <si>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</si>
  <si>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</si>
  <si>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</si>
  <si>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</si>
  <si>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</si>
  <si>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</si>
  <si>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</si>
  <si>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</si>
  <si>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</si>
  <si>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</si>
  <si>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</si>
  <si>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</si>
  <si>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</si>
  <si>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</si>
  <si>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</si>
  <si>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</si>
  <si>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</si>
  <si>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</si>
  <si>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</si>
  <si>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</si>
  <si>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</si>
  <si>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</si>
  <si>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</si>
  <si>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</si>
  <si>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</si>
  <si>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</si>
  <si>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</si>
  <si>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</si>
  <si>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</si>
  <si>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</si>
  <si>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</si>
  <si>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</si>
  <si>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</si>
  <si>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</si>
  <si>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</si>
  <si>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</si>
  <si>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</si>
  <si>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</si>
  <si>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</si>
  <si>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</si>
  <si>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</si>
  <si>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</si>
  <si>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</si>
  <si>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</si>
  <si>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</si>
  <si>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</si>
  <si>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</si>
  <si>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</si>
  <si>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</si>
  <si>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</si>
  <si>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</si>
  <si>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</si>
  <si>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</si>
  <si>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</si>
  <si>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</si>
  <si>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</si>
  <si>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</si>
  <si>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</si>
  <si>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</si>
  <si>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</si>
  <si>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</si>
  <si>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</si>
  <si>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</si>
  <si>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</si>
  <si>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</si>
  <si>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</si>
  <si>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</si>
  <si>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</si>
  <si>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</si>
  <si>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</si>
  <si>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</si>
  <si>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</si>
  <si>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</si>
  <si>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</si>
  <si>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</si>
  <si>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</si>
  <si>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</si>
  <si>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</si>
  <si>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</si>
  <si>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</si>
  <si>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</si>
  <si>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</si>
  <si>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</si>
  <si>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</si>
  <si>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</si>
  <si>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</si>
  <si>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</si>
  <si>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</si>
  <si>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</si>
  <si>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</si>
  <si>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</si>
  <si>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</si>
  <si>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</si>
  <si>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</si>
  <si>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</si>
  <si>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</si>
  <si>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</si>
  <si>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</si>
  <si>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</si>
  <si>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</si>
  <si>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</si>
  <si>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</si>
  <si>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</si>
  <si>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</si>
  <si>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</si>
  <si>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</si>
  <si>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</si>
  <si>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</si>
  <si>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</si>
  <si>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</si>
  <si>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</si>
  <si>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</si>
  <si>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</si>
  <si>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</si>
  <si>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</si>
  <si>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</si>
  <si>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</si>
  <si>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</si>
  <si>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</si>
  <si>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</si>
  <si>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</si>
  <si>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</si>
  <si>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</si>
  <si>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</si>
  <si>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</si>
  <si>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</si>
  <si>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</si>
  <si>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</si>
  <si>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</si>
  <si>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</si>
  <si>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</si>
  <si>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</si>
  <si>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</si>
  <si>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</si>
  <si>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</si>
  <si>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</si>
  <si>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</si>
  <si>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</si>
  <si>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</si>
  <si>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</si>
  <si>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</si>
  <si>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</si>
  <si>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</si>
  <si>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</si>
  <si>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</si>
  <si>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</si>
  <si>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</si>
  <si>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</si>
  <si>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</si>
  <si>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</si>
  <si>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</si>
  <si>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</si>
  <si>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</si>
  <si>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</si>
  <si>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</si>
  <si>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</si>
  <si>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</si>
  <si>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</si>
  <si>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</si>
  <si>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</si>
  <si>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</si>
  <si>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</si>
  <si>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</si>
  <si>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</si>
  <si>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</si>
  <si>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</si>
  <si>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</si>
  <si>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</si>
  <si>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</si>
  <si>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</si>
  <si>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</si>
  <si>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</si>
  <si>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</si>
  <si>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</si>
  <si>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</si>
  <si>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</si>
  <si>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</si>
  <si>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</si>
  <si>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</si>
  <si>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</si>
  <si>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</si>
  <si>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</si>
  <si>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</si>
  <si>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</si>
  <si>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</si>
  <si>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</si>
  <si>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</si>
  <si>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</si>
  <si>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</si>
  <si>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</si>
  <si>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</si>
  <si>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</si>
  <si>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</si>
  <si>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</si>
  <si>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</si>
  <si>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</si>
  <si>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</si>
  <si>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</si>
  <si>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</si>
  <si>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</si>
  <si>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</si>
  <si>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</si>
  <si>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</si>
  <si>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</si>
  <si>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</si>
  <si>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</si>
  <si>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</si>
  <si>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</si>
  <si>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</si>
  <si>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</si>
  <si>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</si>
  <si>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</si>
  <si>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</si>
  <si>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</si>
  <si>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</si>
  <si>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</si>
  <si>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</si>
  <si>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</si>
  <si>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</si>
  <si>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</si>
  <si>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</si>
  <si>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</si>
  <si>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</si>
  <si>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</si>
  <si>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</si>
  <si>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</si>
  <si>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</si>
  <si>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</si>
  <si>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</si>
  <si>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</si>
  <si>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</si>
  <si>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</si>
  <si>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</si>
  <si>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</si>
  <si>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</si>
  <si>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</si>
  <si>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</si>
  <si>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</si>
  <si>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</si>
  <si>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</si>
  <si>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</si>
  <si>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</si>
  <si>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</si>
  <si>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</si>
  <si>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</si>
  <si>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</si>
  <si>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</si>
  <si>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</si>
  <si>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</si>
  <si>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</si>
  <si>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</si>
  <si>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</si>
  <si>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</si>
  <si>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</si>
  <si>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</si>
  <si>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</si>
  <si>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</si>
  <si>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</si>
  <si>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</si>
  <si>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</si>
  <si>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</si>
  <si>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</si>
  <si>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</si>
  <si>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</si>
  <si>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</si>
  <si>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</si>
  <si>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</si>
  <si>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</si>
  <si>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</si>
  <si>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</si>
  <si>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</si>
  <si>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</si>
  <si>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</si>
  <si>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</si>
  <si>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</si>
  <si>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</si>
  <si>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</si>
  <si>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</si>
  <si>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</si>
  <si>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</si>
  <si>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</si>
  <si>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</si>
  <si>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</si>
  <si>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</si>
  <si>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</si>
  <si>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</si>
  <si>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</si>
  <si>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</si>
  <si>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</si>
  <si>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</si>
  <si>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</si>
  <si>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</si>
  <si>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</si>
  <si>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</si>
  <si>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</si>
  <si>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</si>
  <si>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</si>
  <si>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</si>
  <si>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</si>
  <si>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</si>
  <si>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</si>
  <si>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</si>
  <si>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</si>
  <si>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</si>
  <si>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</si>
  <si>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</si>
  <si>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</si>
  <si>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</si>
  <si>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</si>
  <si>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</si>
  <si>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</si>
  <si>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</si>
  <si>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</si>
  <si>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</si>
  <si>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</si>
  <si>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</si>
  <si>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</si>
  <si>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</si>
  <si>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</si>
  <si>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</si>
  <si>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</si>
  <si>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</si>
  <si>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</si>
  <si>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</si>
  <si>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</si>
  <si>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</si>
  <si>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</si>
  <si>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</si>
  <si>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</si>
  <si>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</si>
  <si>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</si>
  <si>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</si>
  <si>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</si>
  <si>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</si>
  <si>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</si>
  <si>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</si>
  <si>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</si>
  <si>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</si>
  <si>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</si>
  <si>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</si>
  <si>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</si>
  <si>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</si>
  <si>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</si>
  <si>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</si>
  <si>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</si>
  <si>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</si>
  <si>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</si>
  <si>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</si>
  <si>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</si>
  <si>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</si>
  <si>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</si>
  <si>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</si>
  <si>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</si>
  <si>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</si>
  <si>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</si>
  <si>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</si>
  <si>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</si>
  <si>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</si>
  <si>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</si>
  <si>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</si>
  <si>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</si>
  <si>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</si>
  <si>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</si>
  <si>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</si>
  <si>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</si>
  <si>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</si>
  <si>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</si>
  <si>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</si>
  <si>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</si>
  <si>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</si>
  <si>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</si>
  <si>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</si>
  <si>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</si>
  <si>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</si>
  <si>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</si>
  <si>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</si>
  <si>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</si>
  <si>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</si>
  <si>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</si>
  <si>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</si>
  <si>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</si>
  <si>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</si>
  <si>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</si>
  <si>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</si>
  <si>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</si>
  <si>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</si>
  <si>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</si>
  <si>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</si>
  <si>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</si>
  <si>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</si>
  <si>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</si>
  <si>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</si>
  <si>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</si>
  <si>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</si>
  <si>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</si>
  <si>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</si>
  <si>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</si>
  <si>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</si>
  <si>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</si>
  <si>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</si>
  <si>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</si>
  <si>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</si>
  <si>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</si>
  <si>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</si>
  <si>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</si>
  <si>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</si>
  <si>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</si>
  <si>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</si>
  <si>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</si>
  <si>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</si>
  <si>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</si>
  <si>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</si>
  <si>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</si>
  <si>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</si>
  <si>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</si>
  <si>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</si>
  <si>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</si>
  <si>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</si>
  <si>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</si>
  <si>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</si>
  <si>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</si>
  <si>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</si>
  <si>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</si>
  <si>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</si>
  <si>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</si>
  <si>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</si>
  <si>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</si>
  <si>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</si>
  <si>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</si>
  <si>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</si>
  <si>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</si>
  <si>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</si>
  <si>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</si>
  <si>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</si>
  <si>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</si>
  <si>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</si>
  <si>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</si>
  <si>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</si>
  <si>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</si>
  <si>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</si>
  <si>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</si>
  <si>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</si>
  <si>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</si>
  <si>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</si>
  <si>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</si>
  <si>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</si>
  <si>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</si>
  <si>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</si>
  <si>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</si>
  <si>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</si>
  <si>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</si>
  <si>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</si>
  <si>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</si>
  <si>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</si>
  <si>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</si>
  <si>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</si>
  <si>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</si>
  <si>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</si>
  <si>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</si>
  <si>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</si>
  <si>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</si>
  <si>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</si>
  <si>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</si>
  <si>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</si>
  <si>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</si>
  <si>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</si>
  <si>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</si>
  <si>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</si>
  <si>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</si>
  <si>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</si>
  <si>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</si>
  <si>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</si>
  <si>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</si>
  <si>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</si>
  <si>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</si>
  <si>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</si>
  <si>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</si>
  <si>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</si>
  <si>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</si>
  <si>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</si>
  <si>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</si>
  <si>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</si>
  <si>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</si>
  <si>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</si>
  <si>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</si>
  <si>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</si>
  <si>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</si>
  <si>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</si>
  <si>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</si>
  <si>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</si>
  <si>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</si>
  <si>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</si>
  <si>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</si>
  <si>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</si>
  <si>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</si>
  <si>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</si>
  <si>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</si>
  <si>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</si>
  <si>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</si>
  <si>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</si>
  <si>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</si>
  <si>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</si>
  <si>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</si>
  <si>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</si>
  <si>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</si>
  <si>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</si>
  <si>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</si>
  <si>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</si>
  <si>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</si>
  <si>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</si>
  <si>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</si>
  <si>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</si>
  <si>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</si>
  <si>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</si>
  <si>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</si>
  <si>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</si>
  <si>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</si>
  <si>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</si>
  <si>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</si>
  <si>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</si>
  <si>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</si>
  <si>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</si>
  <si>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</si>
  <si>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</si>
  <si>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</si>
  <si>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</si>
  <si>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</si>
  <si>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</si>
  <si>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</si>
  <si>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</si>
  <si>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</si>
  <si>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</si>
  <si>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</si>
  <si>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</si>
  <si>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</si>
  <si>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</si>
  <si>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</si>
  <si>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</si>
  <si>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</si>
  <si>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</si>
  <si>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</si>
  <si>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</si>
  <si>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</si>
  <si>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</si>
  <si>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</si>
  <si>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</si>
  <si>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</si>
  <si>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</si>
  <si>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</si>
  <si>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</si>
  <si>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</si>
  <si>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</si>
  <si>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</si>
  <si>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</si>
  <si>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</si>
  <si>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</si>
  <si>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</si>
  <si>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</si>
  <si>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</si>
  <si>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</si>
  <si>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</si>
  <si>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</si>
  <si>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</si>
  <si>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</si>
  <si>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</si>
  <si>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</si>
  <si>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</si>
  <si>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</si>
  <si>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</si>
  <si>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</si>
  <si>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</si>
  <si>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</si>
  <si>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</si>
  <si>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</si>
  <si>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</si>
  <si>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</si>
  <si>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</si>
  <si>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</si>
  <si>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</si>
  <si>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</si>
  <si>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</si>
  <si>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</si>
  <si>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</si>
  <si>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</si>
  <si>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</si>
  <si>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</si>
  <si>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</si>
  <si>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</si>
  <si>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</si>
  <si>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</si>
  <si>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</si>
  <si>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</si>
  <si>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</si>
  <si>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</si>
  <si>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</si>
  <si>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</si>
  <si>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</si>
  <si>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</si>
  <si>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</si>
  <si>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</si>
  <si>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</si>
  <si>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</si>
  <si>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</si>
  <si>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</si>
  <si>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</si>
  <si>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</si>
  <si>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</si>
  <si>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</si>
  <si>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</si>
  <si>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</si>
  <si>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</si>
  <si>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</si>
  <si>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</si>
  <si>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</si>
  <si>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</si>
  <si>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</si>
  <si>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</si>
  <si>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</si>
  <si>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</si>
  <si>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</si>
  <si>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</si>
  <si>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</si>
  <si>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</si>
  <si>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</si>
  <si>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</si>
  <si>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</si>
  <si>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</si>
  <si>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</si>
  <si>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</si>
  <si>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</si>
  <si>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</si>
  <si>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</si>
  <si>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</si>
  <si>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</si>
  <si>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</si>
  <si>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</si>
  <si>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</si>
  <si>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</si>
  <si>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</si>
  <si>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</si>
  <si>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</si>
  <si>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</si>
  <si>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</si>
  <si>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</si>
  <si>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</si>
  <si>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</si>
  <si>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</si>
  <si>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</si>
  <si>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</si>
  <si>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</si>
  <si>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</si>
  <si>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</si>
  <si>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</si>
  <si>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</si>
  <si>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</si>
  <si>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</si>
  <si>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</si>
  <si>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</si>
  <si>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</si>
  <si>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</si>
  <si>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</si>
  <si>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</si>
  <si>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</si>
  <si>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</si>
  <si>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</si>
  <si>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</si>
  <si>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</si>
  <si>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</si>
  <si>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</si>
  <si>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</si>
  <si>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</si>
  <si>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</si>
  <si>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</si>
  <si>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</si>
  <si>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</si>
  <si>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</si>
  <si>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</si>
  <si>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</si>
  <si>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</si>
  <si>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</si>
  <si>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</si>
  <si>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</si>
  <si>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</si>
  <si>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</si>
  <si>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</si>
  <si>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</si>
  <si>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</si>
  <si>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</si>
  <si>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</si>
  <si>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</si>
  <si>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</si>
  <si>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</si>
  <si>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</si>
  <si>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</si>
  <si>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</si>
  <si>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</si>
  <si>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</si>
  <si>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</si>
  <si>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</si>
  <si>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</si>
  <si>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</si>
  <si>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</si>
  <si>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</si>
  <si>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</si>
  <si>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</si>
  <si>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</si>
  <si>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</si>
  <si>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</si>
  <si>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</si>
  <si>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</si>
  <si>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</si>
  <si>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</si>
  <si>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</si>
  <si>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</si>
  <si>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</si>
  <si>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</si>
  <si>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</si>
  <si>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</si>
  <si>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</si>
  <si>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</si>
  <si>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</si>
  <si>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</si>
  <si>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</si>
  <si>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</si>
  <si>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</si>
  <si>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</si>
  <si>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</si>
  <si>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</si>
  <si>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</si>
  <si>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</si>
  <si>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</si>
  <si>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</si>
  <si>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</si>
  <si>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</si>
  <si>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</si>
  <si>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</si>
  <si>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</si>
  <si>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</si>
  <si>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</si>
  <si>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</si>
  <si>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</si>
  <si>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</si>
  <si>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</si>
  <si>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</si>
  <si>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</si>
  <si>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</si>
  <si>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</si>
  <si>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</si>
  <si>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</si>
  <si>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</si>
  <si>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</si>
  <si>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</si>
  <si>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</si>
  <si>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</si>
  <si>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</si>
  <si>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</si>
  <si>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</si>
  <si>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</si>
  <si>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</si>
  <si>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</si>
  <si>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</si>
  <si>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</si>
  <si>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</si>
  <si>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</si>
  <si>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</si>
  <si>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</si>
  <si>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</si>
  <si>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</si>
  <si>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</si>
  <si>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</si>
  <si>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</si>
  <si>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</si>
  <si>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</si>
  <si>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</si>
  <si>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</si>
  <si>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</si>
  <si>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</si>
  <si>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</si>
  <si>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</si>
  <si>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</si>
  <si>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</si>
  <si>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</si>
  <si>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</si>
  <si>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</si>
  <si>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</si>
  <si>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</si>
  <si>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</si>
  <si>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</si>
  <si>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</si>
  <si>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</si>
  <si>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</si>
  <si>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</si>
  <si>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</si>
  <si>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</si>
  <si>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</si>
  <si>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</si>
  <si>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</si>
  <si>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</si>
  <si>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</si>
  <si>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</si>
  <si>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</si>
  <si>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</si>
  <si>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</si>
  <si>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</si>
  <si>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</si>
  <si>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</si>
  <si>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</si>
  <si>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</si>
  <si>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</si>
  <si>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</si>
  <si>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</si>
  <si>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</si>
  <si>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</si>
  <si>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</si>
  <si>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</si>
  <si>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</si>
  <si>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</si>
  <si>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</si>
  <si>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</si>
  <si>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</si>
  <si>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</si>
  <si>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</si>
  <si>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</si>
  <si>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</si>
  <si>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</si>
  <si>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</si>
  <si>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</si>
  <si>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</si>
  <si>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</si>
  <si>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</si>
  <si>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</si>
  <si>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</si>
  <si>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</si>
  <si>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</si>
  <si>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</si>
  <si>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</si>
  <si>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</si>
  <si>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</si>
  <si>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</si>
  <si>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</si>
  <si>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</si>
  <si>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</si>
  <si>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</si>
  <si>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</si>
  <si>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</si>
  <si>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</si>
  <si>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</si>
  <si>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</si>
  <si>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</si>
  <si>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</si>
  <si>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</si>
  <si>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</si>
  <si>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</si>
  <si>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</si>
  <si>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</si>
  <si>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</si>
  <si>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</si>
  <si>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</si>
  <si>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</si>
  <si>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</si>
  <si>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</si>
  <si>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</si>
  <si>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</si>
  <si>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</si>
  <si>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</si>
  <si>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</si>
  <si>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</si>
  <si>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</si>
  <si>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</si>
  <si>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</si>
  <si>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</si>
  <si>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</si>
  <si>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</si>
  <si>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</si>
  <si>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</si>
  <si>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</si>
  <si>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</si>
  <si>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</si>
  <si>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</si>
  <si>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</si>
  <si>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</si>
  <si>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</si>
  <si>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</si>
  <si>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</si>
  <si>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</si>
  <si>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</si>
  <si>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</si>
  <si>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</si>
  <si>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</si>
  <si>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</si>
  <si>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</si>
  <si>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</si>
  <si>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</si>
  <si>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</si>
  <si>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</si>
  <si>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</si>
  <si>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</si>
  <si>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</si>
  <si>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</si>
  <si>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</si>
  <si>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</si>
  <si>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</si>
  <si>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</si>
  <si>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</si>
  <si>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</si>
  <si>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</si>
  <si>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</si>
  <si>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</si>
  <si>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</si>
  <si>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</si>
  <si>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</si>
  <si>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</si>
  <si>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</si>
  <si>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</si>
  <si>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</si>
  <si>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</si>
  <si>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</si>
  <si>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</si>
  <si>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</si>
  <si>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</si>
  <si>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</si>
  <si>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</si>
  <si>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</si>
  <si>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</si>
  <si>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</si>
  <si>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</si>
  <si>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</si>
  <si>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</si>
  <si>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</si>
  <si>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</si>
  <si>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</si>
  <si>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</si>
  <si>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</si>
  <si>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</si>
  <si>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</si>
  <si>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</si>
  <si>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</si>
  <si>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</si>
  <si>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</si>
  <si>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</si>
  <si>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</si>
  <si>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</si>
  <si>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</si>
  <si>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</si>
  <si>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</si>
  <si>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</si>
  <si>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</si>
  <si>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</si>
  <si>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</si>
  <si>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</si>
  <si>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</si>
  <si>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</si>
  <si>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</si>
  <si>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</si>
  <si>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</si>
  <si>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</si>
  <si>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</si>
  <si>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</si>
  <si>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</si>
  <si>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</si>
  <si>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</si>
  <si>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</si>
  <si>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</si>
  <si>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</si>
  <si>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</si>
  <si>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</si>
  <si>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</si>
  <si>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</si>
  <si>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</si>
  <si>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</si>
  <si>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</si>
  <si>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</si>
  <si>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</si>
  <si>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</si>
  <si>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</si>
  <si>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</si>
  <si>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</si>
  <si>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</si>
  <si>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</si>
  <si>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</si>
  <si>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</si>
  <si>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</si>
  <si>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</si>
  <si>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</si>
  <si>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</si>
  <si>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</si>
  <si>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</si>
  <si>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</si>
  <si>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</si>
  <si>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</si>
  <si>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</si>
  <si>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</si>
  <si>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</si>
  <si>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</si>
  <si>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</si>
  <si>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</si>
  <si>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</si>
  <si>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</si>
  <si>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</si>
  <si>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</si>
  <si>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</si>
  <si>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</si>
  <si>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</si>
  <si>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</si>
  <si>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</si>
  <si>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</si>
  <si>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</si>
  <si>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</si>
  <si>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</si>
  <si>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</si>
  <si>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</si>
  <si>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</si>
  <si>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</si>
  <si>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</si>
  <si>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</si>
  <si>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</si>
  <si>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</si>
  <si>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</si>
  <si>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</si>
  <si>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</si>
  <si>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</si>
  <si>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</si>
  <si>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</si>
  <si>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</si>
  <si>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</si>
  <si>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</si>
  <si>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</si>
  <si>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</si>
  <si>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</si>
  <si>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</si>
  <si>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</si>
  <si>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</si>
  <si>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</si>
  <si>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</si>
  <si>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</si>
  <si>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</si>
  <si>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</si>
  <si>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</si>
  <si>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</si>
  <si>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</si>
  <si>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</si>
  <si>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</si>
  <si>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</si>
  <si>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</si>
  <si>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</si>
  <si>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</si>
  <si>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</si>
  <si>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</si>
  <si>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</si>
  <si>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</si>
  <si>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</si>
  <si>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</si>
  <si>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</si>
  <si>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</si>
  <si>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</si>
  <si>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</si>
  <si>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</si>
  <si>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</si>
  <si>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</si>
  <si>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</si>
  <si>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</si>
  <si>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</si>
  <si>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</si>
  <si>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</si>
  <si>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</si>
  <si>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</si>
  <si>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</si>
  <si>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</si>
  <si>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</si>
  <si>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</si>
  <si>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</si>
  <si>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</si>
  <si>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</si>
  <si>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</si>
  <si>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</si>
  <si>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</si>
  <si>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</si>
  <si>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</si>
  <si>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</si>
  <si>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</si>
  <si>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</si>
  <si>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</si>
  <si>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</si>
  <si>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</si>
  <si>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</si>
  <si>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</si>
  <si>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</si>
  <si>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</si>
  <si>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</si>
  <si>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</si>
  <si>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</si>
  <si>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</si>
  <si>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</si>
  <si>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</si>
  <si>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</si>
  <si>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</si>
  <si>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</si>
  <si>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</si>
  <si>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</si>
  <si>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</si>
  <si>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</si>
  <si>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</si>
  <si>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</si>
  <si>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</si>
  <si>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</si>
  <si>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</si>
  <si>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</si>
  <si>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</si>
  <si>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</si>
  <si>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</si>
  <si>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</si>
  <si>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</si>
  <si>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</si>
  <si>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</si>
  <si>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</si>
  <si>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</si>
  <si>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</si>
  <si>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</si>
  <si>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</si>
  <si>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</si>
  <si>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</si>
  <si>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</si>
  <si>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</si>
  <si>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</si>
  <si>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</si>
  <si>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</si>
  <si>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</si>
  <si>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</si>
  <si>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</si>
  <si>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</si>
  <si>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</si>
  <si>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</si>
  <si>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</si>
  <si>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</si>
  <si>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</si>
  <si>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</si>
  <si>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</si>
  <si>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</si>
  <si>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</si>
  <si>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</si>
  <si>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</si>
  <si>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</si>
  <si>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</si>
  <si>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</si>
  <si>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</si>
  <si>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</si>
  <si>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</si>
  <si>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</si>
  <si>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</si>
  <si>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</si>
  <si>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</si>
  <si>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</si>
  <si>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</si>
  <si>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</si>
  <si>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</si>
  <si>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</si>
  <si>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</si>
  <si>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</si>
  <si>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</si>
  <si>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</si>
  <si>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</si>
  <si>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</si>
  <si>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</si>
  <si>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</si>
  <si>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</si>
  <si>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</si>
  <si>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</si>
  <si>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</si>
  <si>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</si>
  <si>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</si>
  <si>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</si>
  <si>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</si>
  <si>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</si>
  <si>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</si>
  <si>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</si>
  <si>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</si>
  <si>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</si>
  <si>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</si>
  <si>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</si>
  <si>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</si>
  <si>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</si>
  <si>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</si>
  <si>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</si>
  <si>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</si>
  <si>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</si>
  <si>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</si>
  <si>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</si>
  <si>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</si>
  <si>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</si>
  <si>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</si>
  <si>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</si>
  <si>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</si>
  <si>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</si>
  <si>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</si>
  <si>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</si>
  <si>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</si>
  <si>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</si>
  <si>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</si>
  <si>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</si>
  <si>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</si>
  <si>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</si>
  <si>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</si>
  <si>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</si>
  <si>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</si>
  <si>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</si>
  <si>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</si>
  <si>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</si>
  <si>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</si>
  <si>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</si>
  <si>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</si>
  <si>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</si>
  <si>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</si>
  <si>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</si>
  <si>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</si>
  <si>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</si>
  <si>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</si>
  <si>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</si>
  <si>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</si>
  <si>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</si>
  <si>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</si>
  <si>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</si>
  <si>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</si>
  <si>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</si>
  <si>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</si>
  <si>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</si>
  <si>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</si>
  <si>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</si>
  <si>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</si>
  <si>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</si>
  <si>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</si>
  <si>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</si>
  <si>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</si>
  <si>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</si>
  <si>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</si>
  <si>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</si>
  <si>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</si>
  <si>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</si>
  <si>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</si>
  <si>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</si>
  <si>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</si>
  <si>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</si>
  <si>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</si>
  <si>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</si>
  <si>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</si>
  <si>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</si>
  <si>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</si>
  <si>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</si>
  <si>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</si>
  <si>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</si>
  <si>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</si>
  <si>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</si>
  <si>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</si>
  <si>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</si>
  <si>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</si>
  <si>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</si>
  <si>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</si>
  <si>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</si>
  <si>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</si>
  <si>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</si>
  <si>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</si>
  <si>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</si>
  <si>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</si>
  <si>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</si>
  <si>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</si>
  <si>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</si>
  <si>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</si>
  <si>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</si>
  <si>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</si>
  <si>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</si>
  <si>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</si>
  <si>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</si>
  <si>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</si>
  <si>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</si>
  <si>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</si>
  <si>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</si>
  <si>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</si>
  <si>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</si>
  <si>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</si>
  <si>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</si>
  <si>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</si>
  <si>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</si>
  <si>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</si>
  <si>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</si>
  <si>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</si>
  <si>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</si>
  <si>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</si>
  <si>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</si>
  <si>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</si>
  <si>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</si>
  <si>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</si>
  <si>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</si>
  <si>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</si>
  <si>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</si>
  <si>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</si>
  <si>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</si>
  <si>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</si>
  <si>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</si>
  <si>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</si>
  <si>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</si>
  <si>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</si>
  <si>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</si>
  <si>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</si>
  <si>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</si>
  <si>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</si>
  <si>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</si>
  <si>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</si>
  <si>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</si>
  <si>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</si>
  <si>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</si>
  <si>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</si>
  <si>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</si>
  <si>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</si>
  <si>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</si>
  <si>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</si>
  <si>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</si>
  <si>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</si>
  <si>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</si>
  <si>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</si>
  <si>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</si>
  <si>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</si>
  <si>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</si>
  <si>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</si>
  <si>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</si>
  <si>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</si>
  <si>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</si>
  <si>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</si>
  <si>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</si>
  <si>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</si>
  <si>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</si>
  <si>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</si>
  <si>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</si>
  <si>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</si>
  <si>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</si>
  <si>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</si>
  <si>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</si>
  <si>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</si>
  <si>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</si>
  <si>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</si>
  <si>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</si>
  <si>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</si>
  <si>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</si>
  <si>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</si>
  <si>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</si>
  <si>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</si>
  <si>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</si>
  <si>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</si>
  <si>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</si>
  <si>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</si>
  <si>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</si>
  <si>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</si>
  <si>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</si>
  <si>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</si>
  <si>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</si>
  <si>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</si>
  <si>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</si>
  <si>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</si>
  <si>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</si>
  <si>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</si>
  <si>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</si>
  <si>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</si>
  <si>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</si>
  <si>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</si>
  <si>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</si>
  <si>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</si>
  <si>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</si>
  <si>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</si>
  <si>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</si>
  <si>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</si>
  <si>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</si>
  <si>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</si>
  <si>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</si>
  <si>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</si>
  <si>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</si>
  <si>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</si>
  <si>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</si>
  <si>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</si>
  <si>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</si>
  <si>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</si>
  <si>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</si>
  <si>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</si>
  <si>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</si>
  <si>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</si>
  <si>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</si>
  <si>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</si>
  <si>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</si>
  <si>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</si>
  <si>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</si>
  <si>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</si>
  <si>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</si>
  <si>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</si>
  <si>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</si>
  <si>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</si>
  <si>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</si>
  <si>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</si>
  <si>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</si>
  <si>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</si>
  <si>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</si>
  <si>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</si>
  <si>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</si>
  <si>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</si>
  <si>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</si>
  <si>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</si>
  <si>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</si>
  <si>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</si>
  <si>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</si>
  <si>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</si>
  <si>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</si>
  <si>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</si>
  <si>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</si>
  <si>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</si>
  <si>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</si>
  <si>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</si>
  <si>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</si>
  <si>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</si>
  <si>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</si>
  <si>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</si>
  <si>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</si>
  <si>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</si>
  <si>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</si>
  <si>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</si>
  <si>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</si>
  <si>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</si>
  <si>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</si>
  <si>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</si>
  <si>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</si>
  <si>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</si>
  <si>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</si>
  <si>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</si>
  <si>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</si>
  <si>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</si>
  <si>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</si>
  <si>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</si>
  <si>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</si>
  <si>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</si>
  <si>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</si>
  <si>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</si>
  <si>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</si>
  <si>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</si>
  <si>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</si>
  <si>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</si>
  <si>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</si>
  <si>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</si>
  <si>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</si>
  <si>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</si>
  <si>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</si>
  <si>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</si>
  <si>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</si>
  <si>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</si>
  <si>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</si>
  <si>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</si>
  <si>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</si>
  <si>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</si>
  <si>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</si>
  <si>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</si>
  <si>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</si>
  <si>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</si>
  <si>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</si>
  <si>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</si>
  <si>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</si>
  <si>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</si>
  <si>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</si>
  <si>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</si>
  <si>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</si>
  <si>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</si>
  <si>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</si>
  <si>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</si>
  <si>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</si>
  <si>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</si>
  <si>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</si>
  <si>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</si>
  <si>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</si>
  <si>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</si>
  <si>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</si>
  <si>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</si>
  <si>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</si>
  <si>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</si>
  <si>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</si>
  <si>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</si>
  <si>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</si>
  <si>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</si>
  <si>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</si>
  <si>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</si>
  <si>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</si>
  <si>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</si>
  <si>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</si>
  <si>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</si>
  <si>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</si>
  <si>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</si>
  <si>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</si>
  <si>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</si>
  <si>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</si>
  <si>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</si>
  <si>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</si>
  <si>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</si>
  <si>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</si>
  <si>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</si>
  <si>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</si>
  <si>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</si>
  <si>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</si>
  <si>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</si>
  <si>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</si>
  <si>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</si>
  <si>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</si>
  <si>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</si>
  <si>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</si>
  <si>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</si>
  <si>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</si>
  <si>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</si>
  <si>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</si>
  <si>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</si>
  <si>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</si>
  <si>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</si>
  <si>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</si>
  <si>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</si>
  <si>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</si>
  <si>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</si>
  <si>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</si>
  <si>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</si>
  <si>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</si>
  <si>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</si>
  <si>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</si>
  <si>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</si>
  <si>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</si>
  <si>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</si>
  <si>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</si>
  <si>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</si>
  <si>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</si>
  <si>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</si>
  <si>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</si>
  <si>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</si>
  <si>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</si>
  <si>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</si>
  <si>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</si>
  <si>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</si>
  <si>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</si>
  <si>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</si>
  <si>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</si>
  <si>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</si>
  <si>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</si>
  <si>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</si>
  <si>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</si>
  <si>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</si>
  <si>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</si>
  <si>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</si>
  <si>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</si>
  <si>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</si>
  <si>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</si>
  <si>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</si>
  <si>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</si>
  <si>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</si>
  <si>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</si>
  <si>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</si>
  <si>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</si>
  <si>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</si>
  <si>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</si>
  <si>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</si>
  <si>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</si>
  <si>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</si>
  <si>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</si>
  <si>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</si>
  <si>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</si>
  <si>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</si>
  <si>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</si>
  <si>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</si>
  <si>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</si>
  <si>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</si>
  <si>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</si>
  <si>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</si>
  <si>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</si>
  <si>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</si>
  <si>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</si>
  <si>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</si>
  <si>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</si>
  <si>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</si>
  <si>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</si>
  <si>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</si>
  <si>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</si>
  <si>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</si>
  <si>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</si>
  <si>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</si>
  <si>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</si>
  <si>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</si>
  <si>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</si>
  <si>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</si>
  <si>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</si>
  <si>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</si>
  <si>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</si>
  <si>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</si>
  <si>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</si>
  <si>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</si>
  <si>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</si>
  <si>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</si>
  <si>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</si>
  <si>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</si>
  <si>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</si>
  <si>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</si>
  <si>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</si>
  <si>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</si>
  <si>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</si>
  <si>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</si>
  <si>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</si>
  <si>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</si>
  <si>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</si>
  <si>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</si>
  <si>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</si>
  <si>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</si>
  <si>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</si>
  <si>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</si>
  <si>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</si>
  <si>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</si>
  <si>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</si>
  <si>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</si>
  <si>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</si>
  <si>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</si>
  <si>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</si>
  <si>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</si>
  <si>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</si>
  <si>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</si>
  <si>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</si>
  <si>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</si>
  <si>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</si>
  <si>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</si>
  <si>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</si>
  <si>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</si>
  <si>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</si>
  <si>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</si>
  <si>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</si>
  <si>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</si>
  <si>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</si>
  <si>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</si>
  <si>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</si>
  <si>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</si>
  <si>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</si>
  <si>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</si>
  <si>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</si>
  <si>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</si>
  <si>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</si>
  <si>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</si>
  <si>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</si>
  <si>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</si>
  <si>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</si>
  <si>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</si>
  <si>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</si>
  <si>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</si>
  <si>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</si>
  <si>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</si>
  <si>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</si>
  <si>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</si>
  <si>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</si>
  <si>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</si>
  <si>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</si>
  <si>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</si>
  <si>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</si>
  <si>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</si>
  <si>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</si>
  <si>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</si>
  <si>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</si>
  <si>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</si>
  <si>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</si>
  <si>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</si>
  <si>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</si>
  <si>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</si>
  <si>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</si>
  <si>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</si>
  <si>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</si>
  <si>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</si>
  <si>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</si>
  <si>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</si>
  <si>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</si>
  <si>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</si>
  <si>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</si>
  <si>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</si>
  <si>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</si>
  <si>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</si>
  <si>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</si>
  <si>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</si>
  <si>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</si>
  <si>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</si>
  <si>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</si>
  <si>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</si>
  <si>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</si>
  <si>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</si>
  <si>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</si>
  <si>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</si>
  <si>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</si>
  <si>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</si>
  <si>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</si>
  <si>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</si>
  <si>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</si>
  <si>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</si>
  <si>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</si>
  <si>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</si>
  <si>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</si>
  <si>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</si>
  <si>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</si>
  <si>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</si>
  <si>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</si>
  <si>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</si>
  <si>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</si>
  <si>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</si>
  <si>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</si>
  <si>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</si>
  <si>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</si>
  <si>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</si>
  <si>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</si>
  <si>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</si>
  <si>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</si>
  <si>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</si>
  <si>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</si>
  <si>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</si>
  <si>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</si>
  <si>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</si>
  <si>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</si>
  <si>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</si>
  <si>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</si>
  <si>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</si>
  <si>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</si>
  <si>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</si>
  <si>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</si>
  <si>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</si>
  <si>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</si>
  <si>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</si>
  <si>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</si>
  <si>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</si>
  <si>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</si>
  <si>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</si>
  <si>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</si>
  <si>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</si>
  <si>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</si>
  <si>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</si>
  <si>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</si>
  <si>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</si>
  <si>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</si>
  <si>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</si>
  <si>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</si>
  <si>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</si>
  <si>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</si>
  <si>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</si>
  <si>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</si>
  <si>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</si>
  <si>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</si>
  <si>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</si>
  <si>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</si>
  <si>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</si>
  <si>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</si>
  <si>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</si>
  <si>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</si>
  <si>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</si>
  <si>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</si>
  <si>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</si>
  <si>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</si>
  <si>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</si>
  <si>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</si>
  <si>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</si>
  <si>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</si>
  <si>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</si>
  <si>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</si>
  <si>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</si>
  <si>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</si>
  <si>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</si>
  <si>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</si>
  <si>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</si>
  <si>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</si>
  <si>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</si>
  <si>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</si>
  <si>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</si>
  <si>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</si>
  <si>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</si>
  <si>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</si>
  <si>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</si>
  <si>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</si>
  <si>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</si>
  <si>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</si>
  <si>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</si>
  <si>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</si>
  <si>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</si>
  <si>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</si>
  <si>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</si>
  <si>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</si>
  <si>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</si>
  <si>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</si>
  <si>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</si>
  <si>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</si>
  <si>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</si>
  <si>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</si>
  <si>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</si>
  <si>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</si>
  <si>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</si>
  <si>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</si>
  <si>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</si>
  <si>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</si>
  <si>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</si>
  <si>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</si>
  <si>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</si>
  <si>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</si>
  <si>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</si>
  <si>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</si>
  <si>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</si>
  <si>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</si>
  <si>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</si>
  <si>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</si>
  <si>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</si>
  <si>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</si>
  <si>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</si>
  <si>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</si>
  <si>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</si>
  <si>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</si>
  <si>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</si>
  <si>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</si>
  <si>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</si>
  <si>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</si>
  <si>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</si>
  <si>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</si>
  <si>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</si>
  <si>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</si>
  <si>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</si>
  <si>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</si>
  <si>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</si>
  <si>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</si>
  <si>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</si>
  <si>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</si>
  <si>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</si>
  <si>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</si>
  <si>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</si>
  <si>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</si>
  <si>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</si>
  <si>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</si>
  <si>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</si>
  <si>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</si>
  <si>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</si>
  <si>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</si>
  <si>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</si>
  <si>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</si>
  <si>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</si>
  <si>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</si>
  <si>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</si>
  <si>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</si>
  <si>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</si>
  <si>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</si>
  <si>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</si>
  <si>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</si>
  <si>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</si>
  <si>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</si>
  <si>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</si>
  <si>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</si>
  <si>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</si>
  <si>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</si>
  <si>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</si>
  <si>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</si>
  <si>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</si>
  <si>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</si>
  <si>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</si>
  <si>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</si>
  <si>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</si>
  <si>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</si>
  <si>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</si>
  <si>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</si>
  <si>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</si>
  <si>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</si>
  <si>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</si>
  <si>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</si>
  <si>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</si>
  <si>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</si>
  <si>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</si>
  <si>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</si>
  <si>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</si>
  <si>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</si>
  <si>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</si>
  <si>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</si>
  <si>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</si>
  <si>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</si>
  <si>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</si>
  <si>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</si>
  <si>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</si>
  <si>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</si>
  <si>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</si>
  <si>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</si>
  <si>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</si>
  <si>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</si>
  <si>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</si>
  <si>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</si>
  <si>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</si>
  <si>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</si>
  <si>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</si>
  <si>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</si>
  <si>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</si>
  <si>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</si>
  <si>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</si>
  <si>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</si>
  <si>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</si>
  <si>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</si>
  <si>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</si>
  <si>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</si>
  <si>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</si>
  <si>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</si>
  <si>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</si>
  <si>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</si>
  <si>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</si>
  <si>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</si>
  <si>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</si>
  <si>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</si>
  <si>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</si>
  <si>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</si>
  <si>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</si>
  <si>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</si>
  <si>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</si>
  <si>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</si>
  <si>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</si>
  <si>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</si>
  <si>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</si>
  <si>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</si>
  <si>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</si>
  <si>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</si>
  <si>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</si>
  <si>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</si>
  <si>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</si>
  <si>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</si>
  <si>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</si>
  <si>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</si>
  <si>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</si>
  <si>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</si>
  <si>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</si>
  <si>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</si>
  <si>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</si>
  <si>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</si>
  <si>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</si>
  <si>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</si>
  <si>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</si>
  <si>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</si>
  <si>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</si>
  <si>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</si>
  <si>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</si>
  <si>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</si>
  <si>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</si>
  <si>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</si>
  <si>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</si>
  <si>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</si>
  <si>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</si>
  <si>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</si>
  <si>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</si>
  <si>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</si>
  <si>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</si>
  <si>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</si>
  <si>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</si>
  <si>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</si>
  <si>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</si>
  <si>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</si>
  <si>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</si>
  <si>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</si>
  <si>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</si>
  <si>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</si>
  <si>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</si>
  <si>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</si>
  <si>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</si>
  <si>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</si>
  <si>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</si>
  <si>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</si>
  <si>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</si>
  <si>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</si>
  <si>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</si>
  <si>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</si>
  <si>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</si>
  <si>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</si>
  <si>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</si>
  <si>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</si>
  <si>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</si>
  <si>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</si>
  <si>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</si>
  <si>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</si>
  <si>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</si>
  <si>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</si>
  <si>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</si>
  <si>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</si>
  <si>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</si>
  <si>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</si>
  <si>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</si>
  <si>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</si>
  <si>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</si>
  <si>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</si>
  <si>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</si>
  <si>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</si>
  <si>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</si>
  <si>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</si>
  <si>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</si>
  <si>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</si>
  <si>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</si>
  <si>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</si>
  <si>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</si>
  <si>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</si>
  <si>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</si>
  <si>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</si>
  <si>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</si>
  <si>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</si>
  <si>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</si>
  <si>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</si>
  <si>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</si>
  <si>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</si>
  <si>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</si>
  <si>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</si>
  <si>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</si>
  <si>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</si>
  <si>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</si>
  <si>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</si>
  <si>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</si>
  <si>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</si>
  <si>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</si>
  <si>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</si>
  <si>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</si>
  <si>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</si>
  <si>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</si>
  <si>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</si>
  <si>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</si>
  <si>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</si>
  <si>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</si>
  <si>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</si>
  <si>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</si>
  <si>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</si>
  <si>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</si>
  <si>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</si>
  <si>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</si>
  <si>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</si>
  <si>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</si>
  <si>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</si>
  <si>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</si>
  <si>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</si>
  <si>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</si>
  <si>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</si>
  <si>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</si>
  <si>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</si>
  <si>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</si>
  <si>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</si>
  <si>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</si>
  <si>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</si>
  <si>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</si>
  <si>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</si>
  <si>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</si>
  <si>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</si>
  <si>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</si>
  <si>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</si>
  <si>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</si>
  <si>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</si>
  <si>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</si>
  <si>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</si>
  <si>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</si>
  <si>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</si>
  <si>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</si>
  <si>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</si>
  <si>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</si>
  <si>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</si>
  <si>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</si>
  <si>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</si>
  <si>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</si>
  <si>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</si>
  <si>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</si>
  <si>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</si>
  <si>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</si>
  <si>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</si>
  <si>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</si>
  <si>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</si>
  <si>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</si>
  <si>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</si>
  <si>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</si>
  <si>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</si>
  <si>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</si>
  <si>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</si>
  <si>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</si>
  <si>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</si>
  <si>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</si>
  <si>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</si>
  <si>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</si>
  <si>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</si>
  <si>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</si>
  <si>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</si>
  <si>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</si>
  <si>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</si>
  <si>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</si>
  <si>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</si>
  <si>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</si>
  <si>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</si>
  <si>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</si>
  <si>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</si>
  <si>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</si>
  <si>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</si>
  <si>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</si>
  <si>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</si>
  <si>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</si>
  <si>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</si>
  <si>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</si>
  <si>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</si>
  <si>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</si>
  <si>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</si>
  <si>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</si>
  <si>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</si>
  <si>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</si>
  <si>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</si>
  <si>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</si>
  <si>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</si>
  <si>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</si>
  <si>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</si>
  <si>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</si>
  <si>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</si>
  <si>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</si>
  <si>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</si>
  <si>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</si>
  <si>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</si>
  <si>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</si>
  <si>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</si>
  <si>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</si>
  <si>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</si>
  <si>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</si>
  <si>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</si>
  <si>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</si>
  <si>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</si>
  <si>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</si>
  <si>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</si>
  <si>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</si>
  <si>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</si>
  <si>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</si>
  <si>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</si>
  <si>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</si>
  <si>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</si>
  <si>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</si>
  <si>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</si>
  <si>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</si>
  <si>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</si>
  <si>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</si>
  <si>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</si>
  <si>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</si>
  <si>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</si>
  <si>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</si>
  <si>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</si>
  <si>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</si>
  <si>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</si>
  <si>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</si>
  <si>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</si>
  <si>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</si>
  <si>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</si>
  <si>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</si>
  <si>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</si>
  <si>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</si>
  <si>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</si>
  <si>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</si>
  <si>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</si>
  <si>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</si>
  <si>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</si>
  <si>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</si>
  <si>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</si>
  <si>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</si>
  <si>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</si>
  <si>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</si>
  <si>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</si>
  <si>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</si>
  <si>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</si>
  <si>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</si>
  <si>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</si>
  <si>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</si>
  <si>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</si>
  <si>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</si>
  <si>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</si>
  <si>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</si>
  <si>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</si>
  <si>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</si>
  <si>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</si>
  <si>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</si>
  <si>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</si>
  <si>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</si>
  <si>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</si>
  <si>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</si>
  <si>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</si>
  <si>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</si>
  <si>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</si>
  <si>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</si>
  <si>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</si>
  <si>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</si>
  <si>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</si>
  <si>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</si>
  <si>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</si>
  <si>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</si>
  <si>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</si>
  <si>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</si>
  <si>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</si>
  <si>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</si>
  <si>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</si>
  <si>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</si>
  <si>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</si>
  <si>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</si>
  <si>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</si>
  <si>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</si>
  <si>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</si>
  <si>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</si>
  <si>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</si>
  <si>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</si>
  <si>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</si>
  <si>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</si>
  <si>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</si>
  <si>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</si>
  <si>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</si>
  <si>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</si>
  <si>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</si>
  <si>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</si>
  <si>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</si>
  <si>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</si>
  <si>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</si>
  <si>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</si>
  <si>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</si>
  <si>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</si>
  <si>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</si>
  <si>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</si>
  <si>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</si>
  <si>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</si>
  <si>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</si>
  <si>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</si>
  <si>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</si>
  <si>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</si>
  <si>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</si>
  <si>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</si>
  <si>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</si>
  <si>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</si>
  <si>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</si>
  <si>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</si>
  <si>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</si>
  <si>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</si>
  <si>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</si>
  <si>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</si>
  <si>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</si>
  <si>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</si>
  <si>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</si>
  <si>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</si>
  <si>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</si>
  <si>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</si>
  <si>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</si>
  <si>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</si>
  <si>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</si>
  <si>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</si>
  <si>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</si>
  <si>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</si>
  <si>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</si>
  <si>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</si>
  <si>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</si>
  <si>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</si>
  <si>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</si>
  <si>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</si>
  <si>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</si>
  <si>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</si>
  <si>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</si>
  <si>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</si>
  <si>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</si>
  <si>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</si>
  <si>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</si>
  <si>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</si>
  <si>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</si>
  <si>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</si>
  <si>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</si>
  <si>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</si>
  <si>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</si>
  <si>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</si>
  <si>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</si>
  <si>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</si>
  <si>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</si>
  <si>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</si>
  <si>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</si>
  <si>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</si>
  <si>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</si>
  <si>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</si>
  <si>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</si>
  <si>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</si>
  <si>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</si>
  <si>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</si>
  <si>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</si>
  <si>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</si>
  <si>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</si>
  <si>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</si>
  <si>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</si>
  <si>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</si>
  <si>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</si>
  <si>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</si>
  <si>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</si>
  <si>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</si>
  <si>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</si>
  <si>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</si>
  <si>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</si>
  <si>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</si>
  <si>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</si>
  <si>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</si>
  <si>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</si>
  <si>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</si>
  <si>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</si>
  <si>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</si>
  <si>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</si>
  <si>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</si>
  <si>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</si>
  <si>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</si>
  <si>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</si>
  <si>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</si>
  <si>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</si>
  <si>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</si>
  <si>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</si>
  <si>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</si>
  <si>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</si>
  <si>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</si>
  <si>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</si>
  <si>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</si>
  <si>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</si>
  <si>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</si>
  <si>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</si>
  <si>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</si>
  <si>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</si>
  <si>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</si>
  <si>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</si>
  <si>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</si>
  <si>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</si>
  <si>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</si>
  <si>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</si>
  <si>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</si>
  <si>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</si>
  <si>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</si>
  <si>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</si>
  <si>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</si>
  <si>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</si>
  <si>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</si>
  <si>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</si>
  <si>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</si>
  <si>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</si>
  <si>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</si>
  <si>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</si>
  <si>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</si>
  <si>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</si>
  <si>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</si>
  <si>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</si>
  <si>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</si>
  <si>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</si>
  <si>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</si>
  <si>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</si>
  <si>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</si>
  <si>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</si>
  <si>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</si>
  <si>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</si>
  <si>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</si>
  <si>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</si>
  <si>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</si>
  <si>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</si>
  <si>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</si>
  <si>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</si>
  <si>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</si>
  <si>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</si>
  <si>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</si>
  <si>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</si>
  <si>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</si>
  <si>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</si>
  <si>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</si>
  <si>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</si>
  <si>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</si>
  <si>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</si>
  <si>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</si>
  <si>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</si>
  <si>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</si>
  <si>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</si>
  <si>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</si>
  <si>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</si>
  <si>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</si>
  <si>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</si>
  <si>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</si>
  <si>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</si>
  <si>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</si>
  <si>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</si>
  <si>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</si>
  <si>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</si>
  <si>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</si>
  <si>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</si>
  <si>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</si>
  <si>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</si>
  <si>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</si>
  <si>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</si>
  <si>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</si>
  <si>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</si>
  <si>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</si>
  <si>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</si>
  <si>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</si>
  <si>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</si>
  <si>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</si>
  <si>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</si>
  <si>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</si>
  <si>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</si>
  <si>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</si>
  <si>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</si>
  <si>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</si>
  <si>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</si>
  <si>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</si>
  <si>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</si>
  <si>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</si>
  <si>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</si>
  <si>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</si>
  <si>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</si>
  <si>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</si>
  <si>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</si>
  <si>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</si>
  <si>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</si>
  <si>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</si>
  <si>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</si>
  <si>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</si>
  <si>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</si>
  <si>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</si>
  <si>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</si>
  <si>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</si>
  <si>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</si>
  <si>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</si>
  <si>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</si>
  <si>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</si>
  <si>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</si>
  <si>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</si>
  <si>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</si>
  <si>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</si>
  <si>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</si>
  <si>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</si>
  <si>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</si>
  <si>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</si>
  <si>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</si>
  <si>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</si>
  <si>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</si>
  <si>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</si>
  <si>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</si>
  <si>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</si>
  <si>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</si>
  <si>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</si>
  <si>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</si>
  <si>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</si>
  <si>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</si>
  <si>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</si>
  <si>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</si>
  <si>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</si>
  <si>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</si>
  <si>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</si>
  <si>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</si>
  <si>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</si>
  <si>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</si>
  <si>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</si>
  <si>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</si>
  <si>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</si>
  <si>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</si>
  <si>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</si>
  <si>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</si>
  <si>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</si>
  <si>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</si>
  <si>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</si>
  <si>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</si>
  <si>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</si>
  <si>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</si>
  <si>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</si>
  <si>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</si>
  <si>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</si>
  <si>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</si>
  <si>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</si>
  <si>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</si>
  <si>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</si>
  <si>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</si>
  <si>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</si>
  <si>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</si>
  <si>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</si>
  <si>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</si>
  <si>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</si>
  <si>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</si>
  <si>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</si>
  <si>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</si>
  <si>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</si>
  <si>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</si>
  <si>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</si>
  <si>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</si>
  <si>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</si>
  <si>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</si>
  <si>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</si>
  <si>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</si>
  <si>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</si>
  <si>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</si>
  <si>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</si>
  <si>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</si>
  <si>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</si>
  <si>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</si>
  <si>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</si>
  <si>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</si>
  <si>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</si>
  <si>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</si>
  <si>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</si>
  <si>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</si>
  <si>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</si>
  <si>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</si>
  <si>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</si>
  <si>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</si>
  <si>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</si>
  <si>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</si>
  <si>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</si>
  <si>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</si>
  <si>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</si>
  <si>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</si>
  <si>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</si>
  <si>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</si>
  <si>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</si>
  <si>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</si>
  <si>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</si>
  <si>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</si>
  <si>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</si>
  <si>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</si>
  <si>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</si>
  <si>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</si>
  <si>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</si>
  <si>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</si>
  <si>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</si>
  <si>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</si>
  <si>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</si>
  <si>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</si>
  <si>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</si>
  <si>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</si>
  <si>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</si>
  <si>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</si>
  <si>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</si>
  <si>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</si>
  <si>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</si>
  <si>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</si>
  <si>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</si>
  <si>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</si>
  <si>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</si>
  <si>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</si>
  <si>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</si>
  <si>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</si>
  <si>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</si>
  <si>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</si>
  <si>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</si>
  <si>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</si>
  <si>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</si>
  <si>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</si>
  <si>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</si>
  <si>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</si>
  <si>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</si>
  <si>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</si>
  <si>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</si>
  <si>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</si>
  <si>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</si>
  <si>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</si>
  <si>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</si>
  <si>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</si>
  <si>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</si>
  <si>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</si>
  <si>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</si>
  <si>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</si>
  <si>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</si>
  <si>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</si>
  <si>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</si>
  <si>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</si>
  <si>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</si>
  <si>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</si>
  <si>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</si>
  <si>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</si>
  <si>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</si>
  <si>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</si>
  <si>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</si>
  <si>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</si>
  <si>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</si>
  <si>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</si>
  <si>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</si>
  <si>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</si>
  <si>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</si>
  <si>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</si>
  <si>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</si>
  <si>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</si>
  <si>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</si>
  <si>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</si>
  <si>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</si>
  <si>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</si>
  <si>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</si>
  <si>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</si>
  <si>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</si>
  <si>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</si>
  <si>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</si>
  <si>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</si>
  <si>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</si>
  <si>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</si>
  <si>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</si>
  <si>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</si>
  <si>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</si>
  <si>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</si>
  <si>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</si>
  <si>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</si>
  <si>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</si>
  <si>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</si>
  <si>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</si>
  <si>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</si>
  <si>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</si>
  <si>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</si>
  <si>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</si>
  <si>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</si>
  <si>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</si>
  <si>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</si>
  <si>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</si>
  <si>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</si>
  <si>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</si>
  <si>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</si>
  <si>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</si>
  <si>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</si>
  <si>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</si>
  <si>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</si>
  <si>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</si>
  <si>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</si>
  <si>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</si>
  <si>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</si>
  <si>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</si>
  <si>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</si>
  <si>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</si>
  <si>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</si>
  <si>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</si>
  <si>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</si>
  <si>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</si>
  <si>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</si>
  <si>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</si>
  <si>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</si>
  <si>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</si>
  <si>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</si>
  <si>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</si>
  <si>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</si>
  <si>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</si>
  <si>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</si>
  <si>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</si>
  <si>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</si>
  <si>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</si>
  <si>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</si>
  <si>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</si>
  <si>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</si>
  <si>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</si>
  <si>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</si>
  <si>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</si>
  <si>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</si>
  <si>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</si>
  <si>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</si>
  <si>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</si>
  <si>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</si>
  <si>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</si>
  <si>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</si>
  <si>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</si>
  <si>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</si>
  <si>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</si>
  <si>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</si>
  <si>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</si>
  <si>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</si>
  <si>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</si>
  <si>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</si>
  <si>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</si>
  <si>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</si>
  <si>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</si>
  <si>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</si>
  <si>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</si>
  <si>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</si>
  <si>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</si>
  <si>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</si>
  <si>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</si>
  <si>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</si>
  <si>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</si>
  <si>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</si>
  <si>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</si>
  <si>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</si>
  <si>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</si>
  <si>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</si>
  <si>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</si>
  <si>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</si>
  <si>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</si>
  <si>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</si>
  <si>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</si>
  <si>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</si>
  <si>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</si>
  <si>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</si>
  <si>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</si>
  <si>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</si>
  <si>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</si>
  <si>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</si>
  <si>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</si>
  <si>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</si>
  <si>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</si>
  <si>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</si>
  <si>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</si>
  <si>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</si>
  <si>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</si>
  <si>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</si>
  <si>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</si>
  <si>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</si>
  <si>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</si>
  <si>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</si>
  <si>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</si>
  <si>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</si>
  <si>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</si>
  <si>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</si>
  <si>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</si>
  <si>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</si>
  <si>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</si>
  <si>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</si>
  <si>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</si>
  <si>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</si>
  <si>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</si>
  <si>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</si>
  <si>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</si>
  <si>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</si>
  <si>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</si>
  <si>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</si>
  <si>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</si>
  <si>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</si>
  <si>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</si>
  <si>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</si>
  <si>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</si>
  <si>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</si>
  <si>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</si>
  <si>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</si>
  <si>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</si>
  <si>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</si>
  <si>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</si>
  <si>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</si>
  <si>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</si>
  <si>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</si>
  <si>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</si>
  <si>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</si>
  <si>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</si>
  <si>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</si>
  <si>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</si>
  <si>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</si>
  <si>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</si>
  <si>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</si>
  <si>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</si>
  <si>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</si>
  <si>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</si>
  <si>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</si>
  <si>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</si>
  <si>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</si>
  <si>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</si>
  <si>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</si>
  <si>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</si>
  <si>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</si>
  <si>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</si>
  <si>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</si>
  <si>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</si>
  <si>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</si>
  <si>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</si>
  <si>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</si>
  <si>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</si>
  <si>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</si>
  <si>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</si>
  <si>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</si>
  <si>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</si>
  <si>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</si>
  <si>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</si>
  <si>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</si>
  <si>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</si>
  <si>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</si>
  <si>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</si>
  <si>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</si>
  <si>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</si>
  <si>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</si>
  <si>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</si>
  <si>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</si>
  <si>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</si>
  <si>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</si>
  <si>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</si>
  <si>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</si>
  <si>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</si>
  <si>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</si>
  <si>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</si>
  <si>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</si>
  <si>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</si>
  <si>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</si>
  <si>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</si>
  <si>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</si>
  <si>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</si>
  <si>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</si>
  <si>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</si>
  <si>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</si>
  <si>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</si>
  <si>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</si>
  <si>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</si>
  <si>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</si>
  <si>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</si>
  <si>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</si>
  <si>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</si>
  <si>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</si>
  <si>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</si>
  <si>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</si>
  <si>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</si>
  <si>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</si>
  <si>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</si>
  <si>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</si>
  <si>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</si>
  <si>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</si>
  <si>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</si>
  <si>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</si>
  <si>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</si>
  <si>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</si>
  <si>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</si>
  <si>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</si>
  <si>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</si>
  <si>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</si>
  <si>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</si>
  <si>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</si>
  <si>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</si>
  <si>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</si>
  <si>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</si>
  <si>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</si>
  <si>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</si>
  <si>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</si>
  <si>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</si>
  <si>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</si>
  <si>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</si>
  <si>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</si>
  <si>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</si>
  <si>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</si>
  <si>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</si>
  <si>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</si>
  <si>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</si>
  <si>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</si>
  <si>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</si>
  <si>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</si>
  <si>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</si>
  <si>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</si>
  <si>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</si>
  <si>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</si>
  <si>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</si>
  <si>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</si>
  <si>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</si>
  <si>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</si>
  <si>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</si>
  <si>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</si>
  <si>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</si>
  <si>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</si>
  <si>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</si>
  <si>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</si>
  <si>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</si>
  <si>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</si>
  <si>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</si>
  <si>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</si>
  <si>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</si>
  <si>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</si>
  <si>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</si>
  <si>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</si>
  <si>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</si>
  <si>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</si>
  <si>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</si>
  <si>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</si>
  <si>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</si>
  <si>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</si>
  <si>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</si>
  <si>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</si>
  <si>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</si>
  <si>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</si>
  <si>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</si>
  <si>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</si>
  <si>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</si>
  <si>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</si>
  <si>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</si>
  <si>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</si>
  <si>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</si>
  <si>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</si>
  <si>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</si>
  <si>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</si>
  <si>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</si>
  <si>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</si>
  <si>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</si>
  <si>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</si>
  <si>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</si>
  <si>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</si>
  <si>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</si>
  <si>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</si>
  <si>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</si>
  <si>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</si>
  <si>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</si>
  <si>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</si>
  <si>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</si>
  <si>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</si>
  <si>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</si>
  <si>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</si>
  <si>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</si>
  <si>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</si>
  <si>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</si>
  <si>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</si>
  <si>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</si>
  <si>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</si>
  <si>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</si>
  <si>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</si>
  <si>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</si>
  <si>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</si>
  <si>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</si>
  <si>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</si>
  <si>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</si>
  <si>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</si>
  <si>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</si>
  <si>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</si>
  <si>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</si>
  <si>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</si>
  <si>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</si>
  <si>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</si>
  <si>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</si>
  <si>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</si>
  <si>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</si>
  <si>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</si>
  <si>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</si>
  <si>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</si>
  <si>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</si>
  <si>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</si>
  <si>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</si>
  <si>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</si>
  <si>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</si>
  <si>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</si>
  <si>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</si>
  <si>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</si>
  <si>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</si>
  <si>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</si>
  <si>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</si>
  <si>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</si>
  <si>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</si>
  <si>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</si>
  <si>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</si>
  <si>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</si>
  <si>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</si>
  <si>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</si>
  <si>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</si>
  <si>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</si>
  <si>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</si>
  <si>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</si>
  <si>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</si>
  <si>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</si>
  <si>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</si>
  <si>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</si>
  <si>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</si>
  <si>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</si>
  <si>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</si>
  <si>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</si>
  <si>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</si>
  <si>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</si>
  <si>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</si>
  <si>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</si>
  <si>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</si>
  <si>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</si>
  <si>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</si>
  <si>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</si>
  <si>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</si>
  <si>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</si>
  <si>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</si>
  <si>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</si>
  <si>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</si>
  <si>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</si>
  <si>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</si>
  <si>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</si>
  <si>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</si>
  <si>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</si>
  <si>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</si>
  <si>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</si>
  <si>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</si>
  <si>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</si>
  <si>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</si>
  <si>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</si>
  <si>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</si>
  <si>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</si>
  <si>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</si>
  <si>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</si>
  <si>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</si>
  <si>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</si>
  <si>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</si>
  <si>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</si>
  <si>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</si>
  <si>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</si>
  <si>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</si>
  <si>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</si>
  <si>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</si>
  <si>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</si>
  <si>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</si>
  <si>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</si>
  <si>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</si>
  <si>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</si>
  <si>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</si>
  <si>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</si>
  <si>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</si>
  <si>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</si>
  <si>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</si>
  <si>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</si>
  <si>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</si>
  <si>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</si>
  <si>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</si>
  <si>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</si>
  <si>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</si>
  <si>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</si>
  <si>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</si>
  <si>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</si>
  <si>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</si>
  <si>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</si>
  <si>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</si>
  <si>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</si>
  <si>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</si>
  <si>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</si>
  <si>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</si>
  <si>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</si>
  <si>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</si>
  <si>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</si>
  <si>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</si>
  <si>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</si>
  <si>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</si>
  <si>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</si>
  <si>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</si>
  <si>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</si>
  <si>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</si>
  <si>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</si>
  <si>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</si>
  <si>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</si>
  <si>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</si>
  <si>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</si>
  <si>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</si>
  <si>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</si>
  <si>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</si>
  <si>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</si>
  <si>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</si>
  <si>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</si>
  <si>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</si>
  <si>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</si>
  <si>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</si>
  <si>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</si>
  <si>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</si>
  <si>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</si>
  <si>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</si>
  <si>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</si>
  <si>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</si>
  <si>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</si>
  <si>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</si>
  <si>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</si>
  <si>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</si>
  <si>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</si>
  <si>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</si>
  <si>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</si>
  <si>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</si>
  <si>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</si>
  <si>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</si>
  <si>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</si>
  <si>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</si>
  <si>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</si>
  <si>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</si>
  <si>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</si>
  <si>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</si>
  <si>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</si>
  <si>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</si>
  <si>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</si>
  <si>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</si>
  <si>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</si>
  <si>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</si>
  <si>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</si>
  <si>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</si>
  <si>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</si>
  <si>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</si>
  <si>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</si>
  <si>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</si>
  <si>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</si>
  <si>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</si>
  <si>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</si>
  <si>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</si>
  <si>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</si>
  <si>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</si>
  <si>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</si>
  <si>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</si>
  <si>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</si>
  <si>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</si>
  <si>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</si>
  <si>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</si>
  <si>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</si>
  <si>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</si>
  <si>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</si>
  <si>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</si>
  <si>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</si>
  <si>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</si>
  <si>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</si>
  <si>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</si>
  <si>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</si>
  <si>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</si>
  <si>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</si>
  <si>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</si>
  <si>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</si>
  <si>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</si>
  <si>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</si>
  <si>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</si>
  <si>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</si>
  <si>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</si>
  <si>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</si>
  <si>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</si>
  <si>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</si>
  <si>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</si>
  <si>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</si>
  <si>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</si>
  <si>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</si>
  <si>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</si>
  <si>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</si>
  <si>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</si>
  <si>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</si>
  <si>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</si>
  <si>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</si>
  <si>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</si>
  <si>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</si>
  <si>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</si>
  <si>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</si>
  <si>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</si>
  <si>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</si>
  <si>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</si>
  <si>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</si>
  <si>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</si>
  <si>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</si>
  <si>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</si>
  <si>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</si>
  <si>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</si>
  <si>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</si>
  <si>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</si>
  <si>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</si>
  <si>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</si>
  <si>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</si>
  <si>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</si>
  <si>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</si>
  <si>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</si>
  <si>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</si>
  <si>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</si>
  <si>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</si>
  <si>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</si>
  <si>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</si>
  <si>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</si>
  <si>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</si>
  <si>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</si>
  <si>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</si>
  <si>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</si>
  <si>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</si>
  <si>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</si>
  <si>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</si>
  <si>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</si>
  <si>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</si>
  <si>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</si>
  <si>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</si>
  <si>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</si>
  <si>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</si>
  <si>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</si>
  <si>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</si>
  <si>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</si>
  <si>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</si>
  <si>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</si>
  <si>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</si>
  <si>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</si>
  <si>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</si>
  <si>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</si>
  <si>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</si>
  <si>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</si>
  <si>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</si>
  <si>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</si>
  <si>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</si>
  <si>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</si>
  <si>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</si>
  <si>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</si>
  <si>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</si>
  <si>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</si>
  <si>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</si>
  <si>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</si>
  <si>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</si>
  <si>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</si>
  <si>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</si>
  <si>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</si>
  <si>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</si>
  <si>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</si>
  <si>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</si>
  <si>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</si>
  <si>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</si>
  <si>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</si>
  <si>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</si>
  <si>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</si>
  <si>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</si>
  <si>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</si>
  <si>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</si>
  <si>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</si>
  <si>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</si>
  <si>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</si>
  <si>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</si>
  <si>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</si>
  <si>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</si>
  <si>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</si>
  <si>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</si>
  <si>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</si>
  <si>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</si>
  <si>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</si>
  <si>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</si>
  <si>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</si>
  <si>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</si>
  <si>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</si>
  <si>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</si>
  <si>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</si>
  <si>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</si>
  <si>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</si>
  <si>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</si>
  <si>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</si>
  <si>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</si>
  <si>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</si>
  <si>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</si>
  <si>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</si>
  <si>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</si>
  <si>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</si>
  <si>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</si>
  <si>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</si>
  <si>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</si>
  <si>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</si>
  <si>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</si>
  <si>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</si>
  <si>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</si>
  <si>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</si>
  <si>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</si>
  <si>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</si>
  <si>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</si>
  <si>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</si>
  <si>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</si>
  <si>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</si>
  <si>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</si>
  <si>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</si>
  <si>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</si>
  <si>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</si>
  <si>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</si>
  <si>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</si>
  <si>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</si>
  <si>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</si>
  <si>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</si>
  <si>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</si>
  <si>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</si>
  <si>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</si>
  <si>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</si>
  <si>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</si>
  <si>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</si>
  <si>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</si>
  <si>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</si>
  <si>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</si>
  <si>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</si>
  <si>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</si>
  <si>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</si>
  <si>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</si>
  <si>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</si>
  <si>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</si>
  <si>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</si>
  <si>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</si>
  <si>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</si>
  <si>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</si>
  <si>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</si>
  <si>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</si>
  <si>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</si>
  <si>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</si>
  <si>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</si>
  <si>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</si>
  <si>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</si>
  <si>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</si>
  <si>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</si>
  <si>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</si>
  <si>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</si>
  <si>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</si>
  <si>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</si>
  <si>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</si>
  <si>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</si>
  <si>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</si>
  <si>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</si>
  <si>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</si>
  <si>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</si>
  <si>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</si>
  <si>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</si>
  <si>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</si>
  <si>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</si>
  <si>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</si>
  <si>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</si>
  <si>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</si>
  <si>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</si>
  <si>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</si>
  <si>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</si>
  <si>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</si>
  <si>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</si>
  <si>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</si>
  <si>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</si>
  <si>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</si>
  <si>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</si>
  <si>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</si>
  <si>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</si>
  <si>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</si>
  <si>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</si>
  <si>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</si>
  <si>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</si>
  <si>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</si>
  <si>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</si>
  <si>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</si>
  <si>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</si>
  <si>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</si>
  <si>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</si>
  <si>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</si>
  <si>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</si>
  <si>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</si>
  <si>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</si>
  <si>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</si>
  <si>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</si>
  <si>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</si>
  <si>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</si>
  <si>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</si>
  <si>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</si>
  <si>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</si>
  <si>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</si>
  <si>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</si>
  <si>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</si>
  <si>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</si>
  <si>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</si>
  <si>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</si>
  <si>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</si>
  <si>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</si>
  <si>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</si>
  <si>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</si>
  <si>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</si>
  <si>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</si>
  <si>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</si>
  <si>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</si>
  <si>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</si>
  <si>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</si>
  <si>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</si>
  <si>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</si>
  <si>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</si>
  <si>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</si>
  <si>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</si>
  <si>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</si>
  <si>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</si>
  <si>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</si>
  <si>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</si>
  <si>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</si>
  <si>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</si>
  <si>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</si>
  <si>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</si>
  <si>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</si>
  <si>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</si>
  <si>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</si>
  <si>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</si>
  <si>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</si>
  <si>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</si>
  <si>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</si>
  <si>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</si>
  <si>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</si>
  <si>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</si>
  <si>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</si>
  <si>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</si>
  <si>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</si>
  <si>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</si>
  <si>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</si>
  <si>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</si>
  <si>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</si>
  <si>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</si>
  <si>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</si>
  <si>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</si>
  <si>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</si>
  <si>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</si>
  <si>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</si>
  <si>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</si>
  <si>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</si>
  <si>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</si>
  <si>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</si>
  <si>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</si>
  <si>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</si>
  <si>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</si>
  <si>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</si>
  <si>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</si>
  <si>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</si>
  <si>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</si>
  <si>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</si>
  <si>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</si>
  <si>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</si>
  <si>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</si>
  <si>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</si>
  <si>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</si>
  <si>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</si>
  <si>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</si>
  <si>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</si>
  <si>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</si>
  <si>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</si>
  <si>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</si>
  <si>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</si>
  <si>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</si>
  <si>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</si>
  <si>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</si>
  <si>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</si>
  <si>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</si>
  <si>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</si>
  <si>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</si>
  <si>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</si>
  <si>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</si>
  <si>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</si>
  <si>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</si>
  <si>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</si>
  <si>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</si>
  <si>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</si>
  <si>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</si>
  <si>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</si>
  <si>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</si>
  <si>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</si>
  <si>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</si>
  <si>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</si>
  <si>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</si>
  <si>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</si>
  <si>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</si>
  <si>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</si>
  <si>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</si>
  <si>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</si>
  <si>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</si>
  <si>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</si>
  <si>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</si>
  <si>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</si>
  <si>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</si>
  <si>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</si>
  <si>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</si>
  <si>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</si>
  <si>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</si>
  <si>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</si>
  <si>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</si>
  <si>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</si>
  <si>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</si>
  <si>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</si>
  <si>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</si>
  <si>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</si>
  <si>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</si>
  <si>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</si>
  <si>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</si>
  <si>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</si>
  <si>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</si>
  <si>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</si>
  <si>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</si>
  <si>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</si>
  <si>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</si>
  <si>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</si>
  <si>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</si>
  <si>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</si>
  <si>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</si>
  <si>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</si>
  <si>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</si>
  <si>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</si>
  <si>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</si>
  <si>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</si>
  <si>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</si>
  <si>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</si>
  <si>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</si>
  <si>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</si>
  <si>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</si>
  <si>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</si>
  <si>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</si>
  <si>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</si>
  <si>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</si>
  <si>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</si>
  <si>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</si>
  <si>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</si>
  <si>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</si>
  <si>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</si>
  <si>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</si>
  <si>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</si>
  <si>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</si>
  <si>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</si>
  <si>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</si>
  <si>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</si>
  <si>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</si>
  <si>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</si>
  <si>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</si>
  <si>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</si>
  <si>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</si>
  <si>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</si>
  <si>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</si>
  <si>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</si>
  <si>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</si>
  <si>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</si>
  <si>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</si>
  <si>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</si>
  <si>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</si>
  <si>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</si>
  <si>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</si>
  <si>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</si>
  <si>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</si>
  <si>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</si>
  <si>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</si>
  <si>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</si>
  <si>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</si>
  <si>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</si>
  <si>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</si>
  <si>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</si>
  <si>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</si>
  <si>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</si>
  <si>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</si>
  <si>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</si>
  <si>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</si>
  <si>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</si>
  <si>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</si>
  <si>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</si>
  <si>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</si>
  <si>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</si>
  <si>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</si>
  <si>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</si>
  <si>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</si>
  <si>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</si>
  <si>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</si>
  <si>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</si>
  <si>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</si>
  <si>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</si>
  <si>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</si>
  <si>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</si>
  <si>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</si>
  <si>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</si>
  <si>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</si>
  <si>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</si>
  <si>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</si>
  <si>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</si>
  <si>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</si>
  <si>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</si>
  <si>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</si>
  <si>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</si>
  <si>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</si>
  <si>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</si>
  <si>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</si>
  <si>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</si>
  <si>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</si>
  <si>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</si>
  <si>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</si>
  <si>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</si>
  <si>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</si>
  <si>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</si>
  <si>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</si>
  <si>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</si>
  <si>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</si>
  <si>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</si>
  <si>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</si>
  <si>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</si>
  <si>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</si>
  <si>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</si>
  <si>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</si>
  <si>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</si>
  <si>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</si>
  <si>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</si>
  <si>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</si>
  <si>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</si>
  <si>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</si>
  <si>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</si>
  <si>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</si>
  <si>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</si>
  <si>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</si>
  <si>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</si>
  <si>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</si>
  <si>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</si>
  <si>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</si>
  <si>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</si>
  <si>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</si>
  <si>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</si>
  <si>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</si>
  <si>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</si>
  <si>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</si>
  <si>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</si>
  <si>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</si>
  <si>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</si>
  <si>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</si>
  <si>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</si>
  <si>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</si>
  <si>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</si>
  <si>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</si>
  <si>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</si>
  <si>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</si>
  <si>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</si>
  <si>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</si>
  <si>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</si>
  <si>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</si>
  <si>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</si>
  <si>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</si>
  <si>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</si>
  <si>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</si>
  <si>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</si>
  <si>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</si>
  <si>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</si>
  <si>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</si>
  <si>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</si>
  <si>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</si>
  <si>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</si>
  <si>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</si>
  <si>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</si>
  <si>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</si>
  <si>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</si>
  <si>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</si>
  <si>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</si>
  <si>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</si>
  <si>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</si>
  <si>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</si>
  <si>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</si>
  <si>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</si>
  <si>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</si>
  <si>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</si>
  <si>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</si>
  <si>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</si>
  <si>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</si>
  <si>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</si>
  <si>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</si>
  <si>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</si>
  <si>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</si>
  <si>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</si>
  <si>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</si>
  <si>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</si>
  <si>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</si>
  <si>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</si>
  <si>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</si>
  <si>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</si>
  <si>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</si>
  <si>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</si>
  <si>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</si>
  <si>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</si>
  <si>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</si>
  <si>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</si>
  <si>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</si>
  <si>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</si>
  <si>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</si>
  <si>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</si>
  <si>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</si>
  <si>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</si>
  <si>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</si>
  <si>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</si>
  <si>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</si>
  <si>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</si>
  <si>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</si>
  <si>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</si>
  <si>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</si>
  <si>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</si>
  <si>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</si>
  <si>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</si>
  <si>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</si>
  <si>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</si>
  <si>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</si>
  <si>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</si>
  <si>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</si>
  <si>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</si>
  <si>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</si>
  <si>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</si>
  <si>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</si>
  <si>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</si>
  <si>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</si>
  <si>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</si>
  <si>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</si>
  <si>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</si>
  <si>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</si>
  <si>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</si>
  <si>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</si>
  <si>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</si>
  <si>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</si>
  <si>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</si>
  <si>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</si>
  <si>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</si>
  <si>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</si>
  <si>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</si>
  <si>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</si>
  <si>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</si>
  <si>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</si>
  <si>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</si>
  <si>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</si>
  <si>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</si>
  <si>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</si>
  <si>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</si>
  <si>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</si>
  <si>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</si>
  <si>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</si>
  <si>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</si>
  <si>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</si>
  <si>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</si>
  <si>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</si>
  <si>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</si>
  <si>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</si>
  <si>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</si>
  <si>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</si>
  <si>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</si>
  <si>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</si>
  <si>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</si>
  <si>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</si>
  <si>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</si>
  <si>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</si>
  <si>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</si>
  <si>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</si>
  <si>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</si>
  <si>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</si>
  <si>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</si>
  <si>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</si>
  <si>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</si>
  <si>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</si>
  <si>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</si>
  <si>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</si>
  <si>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</si>
  <si>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</si>
  <si>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</si>
  <si>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</si>
  <si>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</si>
  <si>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</si>
  <si>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</si>
  <si>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</si>
  <si>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</si>
  <si>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</si>
  <si>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</si>
  <si>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</si>
  <si>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</si>
  <si>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</si>
  <si>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</si>
  <si>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</si>
  <si>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</si>
  <si>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</si>
  <si>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</si>
  <si>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</si>
  <si>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</si>
  <si>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</si>
  <si>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</si>
  <si>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</si>
  <si>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</si>
  <si>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</si>
  <si>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</si>
  <si>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</si>
  <si>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</si>
  <si>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</si>
  <si>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</si>
  <si>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</si>
  <si>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</si>
  <si>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</si>
  <si>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</si>
  <si>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</si>
  <si>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</si>
  <si>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</si>
  <si>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</si>
  <si>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</si>
  <si>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</si>
  <si>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</si>
  <si>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</si>
  <si>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</si>
  <si>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</si>
  <si>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</si>
  <si>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</si>
  <si>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</si>
  <si>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</si>
  <si>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</si>
  <si>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</si>
  <si>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</si>
  <si>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</si>
  <si>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</si>
  <si>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</si>
  <si>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</si>
  <si>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</si>
  <si>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</si>
  <si>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</si>
  <si>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</si>
  <si>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</si>
  <si>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</si>
  <si>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</si>
  <si>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</si>
  <si>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</si>
  <si>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</si>
  <si>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</si>
  <si>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</si>
  <si>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</si>
  <si>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</si>
  <si>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</si>
  <si>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</si>
  <si>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</si>
  <si>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</si>
  <si>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</si>
  <si>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</si>
  <si>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</si>
  <si>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</si>
  <si>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</si>
  <si>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</si>
  <si>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</si>
  <si>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</si>
  <si>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</si>
  <si>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</si>
  <si>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</si>
  <si>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</si>
  <si>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</si>
  <si>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</si>
  <si>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</si>
  <si>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</si>
  <si>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</si>
  <si>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</si>
  <si>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</si>
  <si>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</si>
  <si>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</si>
  <si>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</si>
  <si>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</si>
  <si>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</si>
  <si>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</si>
  <si>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</si>
  <si>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</si>
  <si>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</si>
  <si>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</si>
  <si>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</si>
  <si>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</si>
  <si>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</si>
  <si>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</si>
  <si>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</si>
  <si>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</si>
  <si>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</si>
  <si>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</si>
  <si>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</si>
  <si>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</si>
  <si>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</si>
  <si>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</si>
  <si>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</si>
  <si>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</si>
  <si>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</si>
  <si>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</si>
  <si>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</si>
  <si>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</si>
  <si>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</si>
  <si>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</si>
  <si>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</si>
  <si>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</si>
  <si>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</si>
  <si>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</si>
  <si>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</si>
  <si>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</si>
  <si>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</si>
  <si>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</si>
  <si>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</si>
  <si>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</si>
  <si>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</si>
  <si>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</si>
  <si>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</si>
  <si>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</si>
  <si>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</si>
  <si>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</si>
  <si>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</si>
  <si>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</si>
  <si>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</si>
  <si>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</si>
  <si>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</si>
  <si>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</si>
  <si>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</si>
  <si>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</si>
  <si>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</si>
  <si>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</si>
  <si>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</si>
  <si>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</si>
  <si>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</si>
  <si>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</si>
  <si>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</si>
  <si>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</si>
  <si>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</si>
  <si>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</si>
  <si>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</si>
  <si>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</si>
  <si>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</si>
  <si>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</si>
  <si>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</si>
  <si>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</si>
  <si>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</si>
  <si>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</si>
  <si>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</si>
  <si>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</si>
  <si>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</si>
  <si>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</si>
  <si>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</si>
  <si>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</si>
  <si>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</si>
  <si>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</si>
  <si>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</si>
  <si>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</si>
  <si>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</si>
  <si>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</si>
  <si>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</si>
  <si>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</si>
  <si>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</si>
  <si>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</si>
  <si>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</si>
  <si>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</si>
  <si>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</si>
  <si>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</si>
  <si>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</si>
  <si>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</si>
  <si>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</si>
  <si>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</si>
  <si>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</si>
  <si>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</si>
  <si>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</si>
  <si>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</si>
  <si>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</si>
  <si>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</si>
  <si>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</si>
  <si>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</si>
  <si>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</si>
  <si>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</si>
  <si>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</si>
  <si>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</si>
  <si>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</si>
  <si>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</si>
  <si>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</si>
  <si>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</si>
  <si>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</si>
  <si>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</si>
  <si>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</si>
  <si>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</si>
  <si>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</si>
  <si>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</si>
  <si>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</si>
  <si>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</si>
  <si>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</si>
  <si>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</si>
  <si>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</si>
  <si>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</si>
  <si>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</si>
  <si>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</si>
  <si>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</si>
  <si>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</si>
  <si>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</si>
  <si>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</si>
  <si>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</si>
  <si>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</si>
  <si>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</si>
  <si>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</si>
  <si>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</si>
  <si>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</si>
  <si>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</si>
  <si>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</si>
  <si>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</si>
  <si>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</si>
  <si>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</si>
  <si>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</si>
  <si>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</si>
  <si>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</si>
  <si>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</si>
  <si>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</si>
  <si>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</si>
  <si>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</si>
  <si>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</si>
  <si>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</si>
  <si>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</si>
  <si>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</si>
  <si>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</si>
  <si>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</si>
  <si>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</si>
  <si>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</si>
  <si>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</si>
  <si>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</si>
  <si>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</si>
  <si>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</si>
  <si>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</si>
  <si>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</si>
  <si>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</si>
  <si>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</si>
  <si>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</si>
  <si>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</si>
  <si>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</si>
  <si>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</si>
  <si>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</si>
  <si>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</si>
  <si>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</si>
  <si>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</si>
  <si>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</si>
  <si>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</si>
  <si>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</si>
  <si>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</si>
  <si>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</si>
  <si>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</si>
  <si>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</si>
  <si>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</si>
  <si>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</si>
  <si>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</si>
  <si>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</si>
  <si>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</si>
  <si>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</si>
  <si>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</si>
  <si>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</si>
  <si>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</si>
  <si>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</si>
  <si>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</si>
  <si>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</si>
  <si>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</si>
  <si>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</si>
  <si>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</si>
  <si>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</si>
  <si>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</si>
  <si>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</si>
  <si>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</si>
  <si>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</si>
  <si>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</si>
  <si>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</si>
  <si>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</si>
  <si>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</si>
  <si>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</si>
  <si>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</si>
  <si>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</si>
  <si>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</si>
  <si>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</si>
  <si>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</si>
  <si>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</si>
  <si>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</si>
  <si>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</si>
  <si>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</si>
  <si>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</si>
  <si>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</si>
  <si>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</si>
  <si>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</si>
  <si>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</si>
  <si>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</si>
  <si>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</si>
  <si>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</si>
  <si>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</si>
  <si>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</si>
  <si>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</si>
  <si>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</si>
  <si>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</si>
  <si>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</si>
  <si>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</si>
  <si>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</si>
  <si>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</si>
  <si>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</si>
  <si>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</si>
  <si>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</si>
  <si>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</si>
  <si>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</si>
  <si>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</si>
  <si>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</si>
  <si>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</si>
  <si>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</si>
  <si>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</si>
  <si>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</si>
  <si>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</si>
  <si>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</si>
  <si>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</si>
  <si>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</si>
  <si>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</si>
  <si>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</si>
  <si>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</si>
  <si>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</si>
  <si>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</si>
  <si>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</si>
  <si>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</si>
  <si>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</si>
  <si>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</si>
  <si>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</si>
  <si>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</si>
  <si>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</si>
  <si>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</si>
  <si>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</si>
  <si>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</si>
  <si>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</si>
  <si>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</si>
  <si>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</si>
  <si>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</si>
  <si>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</si>
  <si>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</si>
  <si>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</si>
  <si>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</si>
  <si>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</si>
  <si>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</si>
  <si>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</si>
  <si>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</si>
  <si>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</si>
  <si>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</si>
  <si>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</si>
  <si>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</si>
  <si>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</si>
  <si>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</si>
  <si>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</si>
  <si>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</si>
  <si>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</si>
  <si>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</si>
  <si>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</si>
  <si>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</si>
  <si>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</si>
  <si>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</si>
  <si>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</si>
  <si>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</si>
  <si>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</si>
  <si>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</si>
  <si>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</si>
  <si>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</si>
  <si>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</si>
  <si>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</si>
  <si>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</si>
  <si>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</si>
  <si>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</si>
  <si>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</si>
  <si>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</si>
  <si>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</si>
  <si>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</si>
  <si>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</si>
  <si>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</si>
  <si>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</si>
  <si>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</si>
  <si>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</si>
  <si>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</si>
  <si>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</si>
  <si>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</si>
  <si>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</si>
  <si>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</si>
  <si>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</si>
  <si>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</si>
  <si>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</si>
  <si>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</si>
  <si>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</si>
  <si>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</si>
  <si>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</si>
  <si>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</si>
  <si>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</si>
  <si>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</si>
  <si>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</si>
  <si>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</si>
  <si>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</si>
  <si>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</si>
  <si>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</si>
  <si>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</si>
  <si>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</si>
  <si>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</si>
  <si>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</si>
  <si>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</si>
  <si>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</si>
  <si>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</si>
  <si>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</si>
  <si>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</si>
  <si>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</si>
  <si>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</si>
  <si>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</si>
  <si>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</si>
  <si>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</si>
  <si>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</si>
  <si>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</si>
  <si>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</si>
  <si>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</si>
  <si>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</si>
  <si>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</si>
  <si>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</si>
  <si>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</si>
  <si>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</si>
  <si>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</si>
  <si>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</si>
  <si>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</si>
  <si>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</si>
  <si>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</si>
  <si>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</si>
  <si>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</si>
  <si>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</si>
  <si>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</si>
  <si>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</si>
  <si>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</si>
  <si>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</si>
  <si>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</si>
  <si>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</si>
  <si>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</si>
  <si>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</si>
  <si>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</si>
  <si>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</si>
  <si>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</si>
  <si>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</si>
  <si>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</si>
  <si>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</si>
  <si>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</si>
  <si>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</si>
  <si>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</si>
  <si>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</si>
  <si>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</si>
  <si>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</si>
  <si>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</si>
  <si>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</si>
  <si>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</si>
  <si>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</si>
  <si>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</si>
  <si>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</si>
  <si>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</si>
  <si>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</si>
  <si>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</si>
  <si>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</si>
  <si>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</si>
  <si>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</si>
  <si>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</si>
  <si>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</si>
  <si>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</si>
  <si>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</si>
  <si>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</si>
  <si>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</si>
  <si>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</si>
  <si>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</si>
  <si>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</si>
  <si>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</si>
  <si>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</si>
  <si>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</si>
  <si>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</si>
  <si>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</si>
  <si>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</si>
  <si>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</si>
  <si>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</si>
  <si>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</si>
  <si>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</si>
  <si>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</si>
  <si>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</si>
  <si>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</si>
  <si>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</si>
  <si>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</si>
  <si>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</si>
  <si>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</si>
  <si>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</si>
  <si>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</si>
  <si>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</si>
  <si>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</si>
  <si>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</si>
  <si>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</si>
  <si>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</si>
  <si>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</si>
  <si>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</si>
  <si>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</si>
  <si>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</si>
  <si>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</si>
  <si>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</si>
  <si>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</si>
  <si>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</si>
  <si>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</si>
  <si>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</si>
  <si>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</si>
  <si>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</si>
  <si>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</si>
  <si>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</si>
  <si>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</si>
  <si>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</si>
  <si>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</si>
  <si>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</si>
  <si>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</si>
  <si>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</si>
  <si>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</si>
  <si>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</si>
  <si>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</si>
  <si>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</si>
  <si>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</si>
  <si>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</si>
  <si>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</si>
  <si>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</si>
  <si>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</si>
  <si>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</si>
  <si>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</si>
  <si>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</si>
  <si>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</si>
  <si>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</si>
  <si>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</si>
  <si>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</si>
  <si>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</si>
  <si>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</si>
  <si>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</si>
  <si>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</si>
  <si>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</si>
  <si>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</si>
  <si>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</si>
  <si>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</si>
  <si>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</si>
  <si>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</si>
  <si>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</si>
  <si>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</si>
  <si>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</si>
  <si>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</si>
  <si>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</si>
  <si>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</si>
  <si>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</si>
  <si>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</si>
  <si>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</si>
  <si>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</si>
  <si>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</si>
  <si>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</si>
  <si>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</si>
  <si>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</si>
  <si>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</si>
  <si>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</si>
  <si>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</si>
  <si>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</si>
  <si>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</si>
  <si>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</si>
  <si>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</si>
  <si>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</si>
  <si>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</si>
  <si>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</si>
  <si>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</si>
  <si>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</si>
  <si>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</si>
  <si>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</si>
  <si>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</si>
  <si>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</si>
  <si>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</si>
  <si>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</si>
  <si>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</si>
  <si>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</si>
  <si>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</si>
  <si>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</si>
  <si>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</si>
  <si>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</si>
  <si>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</si>
  <si>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</si>
  <si>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</si>
  <si>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</si>
  <si>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</si>
  <si>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</si>
  <si>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</si>
  <si>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</si>
  <si>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</si>
  <si>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</si>
  <si>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</si>
  <si>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</si>
  <si>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</si>
  <si>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</si>
  <si>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</si>
  <si>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</si>
  <si>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</si>
  <si>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</si>
  <si>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</si>
  <si>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</si>
  <si>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</si>
  <si>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</si>
  <si>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</si>
  <si>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</si>
  <si>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</si>
  <si>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</si>
  <si>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</si>
  <si>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</si>
  <si>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</si>
  <si>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</si>
  <si>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</si>
  <si>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</si>
  <si>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</si>
  <si>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</si>
  <si>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</si>
  <si>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</si>
  <si>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</si>
  <si>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</si>
  <si>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</si>
  <si>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</si>
  <si>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</si>
  <si>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</si>
  <si>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</si>
  <si>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</si>
  <si>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</si>
  <si>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</si>
  <si>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</si>
  <si>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</si>
  <si>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</si>
  <si>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</si>
  <si>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</si>
  <si>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</si>
  <si>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</si>
  <si>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</si>
  <si>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</si>
  <si>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</si>
  <si>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</si>
  <si>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</si>
  <si>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</si>
  <si>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</si>
  <si>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</si>
  <si>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</si>
  <si>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</si>
  <si>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</si>
  <si>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</si>
  <si>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</si>
  <si>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</si>
  <si>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</si>
  <si>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</si>
  <si>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</si>
  <si>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</si>
  <si>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</si>
  <si>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</si>
  <si>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</si>
  <si>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</si>
  <si>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</si>
  <si>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</si>
  <si>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</si>
  <si>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</si>
  <si>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</si>
  <si>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</si>
  <si>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</si>
  <si>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</si>
  <si>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</si>
  <si>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</si>
  <si>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</si>
  <si>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</si>
  <si>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</si>
  <si>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</si>
  <si>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</si>
  <si>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</si>
  <si>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</si>
  <si>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</si>
  <si>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</si>
  <si>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</si>
  <si>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</si>
  <si>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</si>
  <si>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</si>
  <si>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</si>
  <si>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</si>
  <si>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</si>
  <si>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</si>
  <si>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</si>
  <si>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</si>
  <si>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</si>
  <si>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</si>
  <si>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</si>
  <si>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</si>
  <si>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</si>
  <si>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</si>
  <si>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</si>
  <si>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</si>
  <si>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</si>
  <si>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</si>
  <si>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</si>
  <si>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</si>
  <si>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</si>
  <si>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</si>
  <si>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</si>
  <si>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</si>
  <si>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</si>
  <si>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</si>
  <si>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</si>
  <si>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</si>
  <si>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</si>
  <si>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</si>
  <si>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</si>
  <si>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</si>
  <si>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</si>
  <si>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</si>
  <si>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</si>
  <si>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</si>
  <si>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</si>
  <si>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</si>
  <si>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</si>
  <si>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</si>
  <si>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</si>
  <si>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</si>
  <si>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</si>
  <si>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</si>
  <si>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</si>
  <si>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</si>
  <si>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</si>
  <si>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</si>
  <si>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</si>
  <si>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</si>
  <si>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</si>
  <si>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</si>
  <si>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</si>
  <si>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</si>
  <si>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</si>
  <si>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</si>
  <si>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</si>
  <si>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</si>
  <si>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</si>
  <si>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</si>
  <si>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</si>
  <si>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</si>
  <si>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</si>
  <si>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</si>
  <si>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</si>
  <si>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</si>
  <si>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</si>
  <si>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</si>
  <si>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</si>
  <si>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</si>
  <si>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</si>
  <si>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</si>
  <si>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</si>
  <si>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</si>
  <si>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</si>
  <si>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</si>
  <si>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</si>
  <si>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</si>
  <si>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</si>
  <si>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</si>
  <si>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</si>
  <si>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</si>
  <si>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</si>
  <si>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</si>
  <si>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</si>
  <si>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</si>
  <si>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</si>
  <si>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</si>
  <si>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</si>
  <si>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</si>
  <si>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</si>
  <si>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</si>
  <si>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</si>
  <si>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</si>
  <si>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</si>
  <si>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</si>
  <si>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</si>
  <si>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</si>
  <si>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</si>
  <si>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</si>
  <si>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</si>
  <si>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</si>
  <si>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</si>
  <si>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</si>
  <si>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</si>
  <si>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</si>
  <si>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</si>
  <si>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</si>
  <si>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</si>
  <si>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</si>
  <si>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</si>
  <si>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</si>
  <si>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</si>
  <si>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</si>
  <si>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</si>
  <si>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</si>
  <si>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</si>
  <si>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</si>
  <si>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</si>
  <si>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</si>
  <si>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</si>
  <si>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</si>
  <si>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</si>
  <si>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</si>
  <si>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</si>
  <si>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</si>
  <si>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</si>
  <si>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</si>
  <si>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</si>
  <si>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</si>
  <si>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</si>
  <si>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</si>
  <si>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</si>
  <si>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</si>
  <si>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</si>
  <si>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</si>
  <si>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</si>
  <si>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</si>
  <si>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</si>
  <si>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</si>
  <si>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</si>
  <si>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</si>
  <si>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</si>
  <si>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</si>
  <si>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</si>
  <si>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</si>
  <si>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</si>
  <si>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</si>
  <si>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</si>
  <si>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</si>
  <si>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</si>
  <si>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</si>
  <si>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</si>
  <si>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</si>
  <si>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</si>
  <si>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</si>
  <si>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</si>
  <si>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</si>
  <si>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</si>
  <si>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</si>
  <si>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</si>
  <si>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</si>
  <si>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</si>
  <si>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</si>
  <si>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</si>
  <si>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</si>
  <si>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</si>
  <si>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</si>
  <si>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</si>
  <si>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</si>
  <si>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</si>
  <si>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</si>
  <si>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</si>
  <si>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</si>
  <si>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</si>
  <si>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</si>
  <si>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</si>
  <si>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</si>
  <si>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</si>
  <si>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</si>
  <si>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</si>
  <si>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</si>
  <si>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</si>
  <si>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</si>
  <si>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</si>
  <si>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</si>
  <si>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</si>
  <si>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</si>
  <si>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</si>
  <si>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</si>
  <si>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</si>
  <si>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</si>
  <si>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</si>
  <si>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</si>
  <si>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</si>
  <si>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</si>
  <si>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</si>
  <si>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</si>
  <si>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</si>
  <si>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</si>
  <si>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</si>
  <si>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</si>
  <si>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</si>
  <si>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</si>
  <si>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</si>
  <si>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</si>
  <si>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</si>
  <si>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</si>
  <si>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</si>
  <si>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</si>
  <si>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</si>
  <si>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</si>
  <si>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</si>
  <si>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</si>
  <si>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</si>
  <si>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</si>
  <si>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</si>
  <si>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</si>
  <si>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</si>
  <si>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</si>
  <si>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</si>
  <si>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</si>
  <si>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</si>
  <si>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</si>
  <si>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</si>
  <si>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</si>
  <si>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</si>
  <si>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</si>
  <si>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</si>
  <si>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</si>
  <si>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</si>
  <si>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</si>
  <si>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</si>
  <si>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</si>
  <si>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</si>
  <si>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</si>
  <si>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</si>
  <si>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</si>
  <si>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</si>
  <si>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</si>
  <si>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</si>
  <si>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</si>
  <si>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</si>
  <si>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</si>
  <si>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</si>
  <si>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</si>
  <si>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</si>
  <si>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</si>
  <si>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</si>
  <si>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</si>
  <si>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</si>
  <si>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</si>
  <si>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</si>
  <si>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</si>
  <si>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</si>
  <si>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</si>
  <si>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</si>
  <si>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</si>
  <si>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</si>
  <si>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</si>
  <si>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</si>
  <si>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</si>
  <si>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</si>
  <si>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</si>
  <si>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</si>
  <si>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</si>
  <si>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</si>
  <si>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</si>
  <si>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</si>
  <si>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</si>
  <si>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</si>
  <si>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</si>
  <si>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</si>
  <si>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</si>
  <si>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</si>
  <si>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</si>
  <si>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</si>
  <si>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</si>
  <si>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</si>
  <si>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</si>
  <si>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</si>
  <si>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</si>
  <si>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</si>
  <si>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</si>
  <si>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</si>
  <si>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</si>
  <si>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</si>
  <si>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</si>
  <si>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</si>
  <si>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</si>
  <si>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</si>
  <si>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</si>
  <si>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</si>
  <si>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</si>
  <si>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</si>
  <si>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</si>
  <si>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</si>
  <si>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</si>
  <si>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</si>
  <si>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</si>
  <si>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</si>
  <si>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</si>
  <si>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</si>
  <si>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</si>
  <si>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</si>
  <si>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</si>
  <si>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</si>
  <si>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</si>
  <si>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</si>
  <si>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</si>
  <si>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</si>
  <si>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</si>
  <si>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</si>
  <si>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</si>
  <si>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</si>
  <si>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</si>
  <si>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</si>
  <si>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</si>
  <si>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</si>
  <si>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</si>
  <si>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</si>
  <si>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</si>
  <si>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</si>
  <si>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</si>
  <si>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</si>
  <si>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</si>
  <si>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</si>
  <si>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</si>
  <si>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</si>
  <si>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</si>
  <si>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</si>
  <si>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</si>
  <si>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</si>
  <si>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</si>
  <si>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</si>
  <si>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</si>
  <si>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</si>
  <si>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</si>
  <si>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</si>
  <si>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</si>
  <si>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</si>
  <si>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</si>
  <si>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</si>
  <si>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</si>
  <si>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</si>
  <si>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</si>
  <si>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</si>
  <si>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</si>
  <si>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</si>
  <si>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</si>
  <si>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</si>
  <si>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</si>
  <si>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</si>
  <si>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</si>
  <si>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</si>
  <si>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</si>
  <si>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</si>
  <si>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</si>
  <si>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</si>
  <si>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</si>
  <si>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</si>
  <si>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</si>
  <si>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</si>
  <si>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</si>
  <si>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</si>
  <si>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</si>
  <si>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</si>
  <si>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</si>
  <si>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</si>
  <si>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</si>
  <si>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</si>
  <si>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</si>
  <si>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</si>
  <si>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</si>
  <si>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</si>
  <si>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</si>
  <si>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</si>
  <si>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</si>
  <si>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</si>
  <si>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</si>
  <si>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</si>
  <si>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</si>
  <si>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</si>
  <si>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</si>
  <si>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</si>
  <si>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</si>
  <si>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</si>
  <si>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</si>
  <si>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</si>
  <si>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</si>
  <si>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</si>
  <si>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</si>
  <si>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</si>
  <si>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</si>
  <si>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</si>
  <si>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</si>
  <si>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</si>
  <si>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</si>
  <si>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</si>
  <si>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</si>
  <si>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</si>
  <si>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</si>
  <si>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</si>
  <si>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</si>
  <si>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</si>
  <si>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</si>
  <si>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</si>
  <si>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</si>
  <si>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</si>
  <si>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</si>
  <si>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</si>
  <si>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</si>
  <si>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</si>
  <si>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</si>
  <si>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</si>
  <si>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</si>
  <si>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</si>
  <si>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</si>
  <si>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</si>
  <si>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</si>
  <si>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</si>
  <si>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</si>
  <si>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</si>
  <si>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</si>
  <si>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</si>
  <si>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</si>
  <si>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</si>
  <si>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</si>
  <si>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</si>
  <si>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</si>
  <si>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</si>
  <si>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</si>
  <si>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</si>
  <si>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</si>
  <si>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</si>
  <si>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</si>
  <si>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</si>
  <si>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</si>
  <si>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</si>
  <si>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</si>
  <si>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</si>
  <si>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</si>
  <si>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</si>
  <si>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</si>
  <si>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</si>
  <si>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</si>
  <si>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</si>
  <si>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</si>
  <si>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</si>
  <si>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</si>
  <si>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</si>
  <si>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</si>
  <si>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</si>
  <si>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</si>
  <si>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</si>
  <si>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</si>
  <si>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</si>
  <si>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</si>
  <si>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</si>
  <si>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</si>
  <si>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</si>
  <si>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</si>
  <si>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</si>
  <si>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</si>
  <si>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</si>
  <si>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</si>
  <si>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</si>
  <si>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</si>
  <si>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</si>
  <si>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</si>
  <si>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</si>
  <si>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</si>
  <si>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</si>
  <si>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</si>
  <si>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</si>
  <si>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</si>
  <si>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</si>
  <si>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</si>
  <si>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</si>
  <si>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</si>
  <si>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</si>
  <si>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</si>
  <si>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</si>
  <si>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</si>
  <si>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</si>
  <si>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</si>
  <si>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</si>
  <si>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</si>
  <si>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</si>
  <si>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</si>
  <si>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</si>
  <si>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</si>
  <si>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</si>
  <si>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</si>
  <si>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</si>
  <si>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</si>
  <si>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</si>
  <si>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</si>
  <si>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</si>
  <si>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</si>
  <si>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</si>
  <si>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</si>
  <si>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</si>
  <si>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</si>
  <si>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</si>
  <si>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</si>
  <si>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</si>
  <si>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</si>
  <si>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</si>
  <si>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</si>
  <si>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</si>
  <si>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</si>
  <si>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</si>
  <si>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</si>
  <si>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</si>
  <si>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</si>
  <si>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</si>
  <si>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</si>
  <si>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</si>
  <si>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</si>
  <si>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</si>
  <si>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</si>
  <si>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</si>
  <si>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</si>
  <si>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</si>
  <si>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</si>
  <si>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</si>
  <si>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</si>
  <si>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</si>
  <si>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</si>
  <si>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</si>
  <si>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</si>
  <si>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</si>
  <si>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</si>
  <si>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</si>
  <si>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</si>
  <si>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</si>
  <si>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</si>
  <si>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</si>
  <si>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</si>
  <si>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</si>
  <si>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</si>
  <si>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</si>
  <si>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</si>
  <si>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</si>
  <si>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</si>
  <si>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</si>
  <si>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</si>
  <si>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</si>
  <si>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</si>
  <si>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</si>
  <si>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</si>
  <si>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</si>
  <si>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</si>
  <si>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</si>
  <si>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</si>
  <si>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</si>
  <si>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</si>
  <si>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</si>
  <si>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</si>
  <si>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</si>
  <si>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</si>
  <si>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</si>
  <si>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</si>
  <si>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</si>
  <si>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</si>
  <si>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</si>
  <si>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</si>
  <si>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</si>
  <si>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</si>
  <si>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</si>
  <si>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</si>
  <si>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</si>
  <si>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</si>
  <si>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</si>
  <si>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</si>
  <si>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</si>
  <si>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</si>
  <si>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</si>
  <si>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</si>
  <si>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</si>
  <si>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</si>
  <si>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</si>
  <si>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</si>
  <si>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</si>
  <si>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</si>
  <si>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</si>
  <si>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</si>
  <si>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</si>
  <si>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</si>
  <si>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</si>
  <si>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</si>
  <si>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</si>
  <si>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</si>
  <si>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</si>
  <si>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</si>
  <si>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</si>
  <si>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</si>
  <si>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</si>
  <si>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</si>
  <si>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</si>
  <si>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</si>
  <si>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</si>
  <si>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</si>
  <si>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</si>
  <si>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</si>
  <si>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</si>
  <si>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</si>
  <si>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</si>
  <si>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</si>
  <si>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</si>
  <si>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</si>
  <si>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</si>
  <si>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</si>
  <si>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</si>
  <si>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</si>
  <si>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</si>
  <si>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</si>
  <si>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</si>
  <si>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</si>
  <si>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</si>
  <si>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</si>
  <si>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</si>
  <si>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</si>
  <si>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</si>
  <si>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</si>
  <si>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</si>
  <si>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</si>
  <si>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</si>
  <si>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</si>
  <si>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</si>
  <si>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</si>
  <si>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</si>
  <si>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</si>
  <si>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</si>
  <si>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</si>
  <si>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</si>
  <si>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</si>
  <si>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</si>
  <si>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</si>
  <si>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</si>
  <si>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</si>
  <si>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</si>
  <si>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</si>
  <si>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</si>
  <si>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</si>
  <si>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</si>
  <si>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</si>
  <si>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</si>
  <si>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</si>
  <si>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</si>
  <si>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</si>
  <si>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</si>
  <si>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</si>
  <si>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</si>
  <si>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</si>
  <si>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</si>
  <si>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</si>
  <si>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</si>
  <si>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</si>
  <si>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</si>
  <si>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</si>
  <si>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</si>
  <si>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</si>
  <si>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</si>
  <si>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</si>
  <si>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</si>
  <si>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</si>
  <si>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</si>
  <si>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</si>
  <si>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</si>
  <si>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</si>
  <si>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</si>
  <si>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</si>
  <si>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</si>
  <si>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</si>
  <si>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</si>
  <si>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</si>
  <si>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</si>
  <si>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</si>
  <si>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</si>
  <si>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</si>
  <si>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</si>
  <si>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</si>
  <si>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</si>
  <si>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</si>
  <si>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</si>
  <si>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</si>
  <si>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</si>
  <si>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</si>
  <si>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</si>
  <si>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</si>
  <si>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</si>
  <si>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</si>
  <si>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</si>
  <si>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</si>
  <si>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</si>
  <si>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</si>
  <si>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</si>
  <si>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</si>
  <si>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</si>
  <si>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</si>
  <si>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</si>
  <si>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</si>
  <si>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</si>
  <si>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</si>
  <si>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</si>
  <si>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</si>
  <si>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</si>
  <si>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</si>
  <si>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</si>
  <si>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</si>
  <si>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</si>
  <si>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</si>
  <si>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</si>
  <si>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</si>
  <si>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</si>
  <si>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</si>
  <si>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</si>
  <si>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</si>
  <si>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</si>
  <si>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</si>
  <si>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</si>
  <si>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</si>
  <si>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</si>
  <si>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</si>
  <si>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</si>
  <si>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</si>
  <si>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</si>
  <si>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</si>
  <si>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</si>
  <si>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</si>
  <si>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</si>
  <si>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</si>
  <si>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</si>
  <si>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</si>
  <si>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</si>
  <si>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</si>
  <si>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</si>
  <si>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</si>
  <si>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</si>
  <si>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</si>
  <si>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</si>
  <si>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</si>
  <si>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</si>
  <si>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</si>
  <si>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</si>
  <si>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</si>
  <si>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</si>
  <si>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</si>
  <si>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</si>
  <si>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</si>
  <si>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</si>
  <si>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</si>
  <si>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</si>
  <si>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</si>
  <si>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</si>
  <si>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</si>
  <si>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</si>
  <si>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</si>
  <si>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</si>
  <si>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</si>
  <si>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</si>
  <si>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</si>
  <si>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</si>
  <si>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</si>
  <si>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</si>
  <si>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</si>
  <si>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</si>
  <si>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</si>
  <si>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</si>
  <si>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</si>
  <si>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</si>
  <si>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</si>
  <si>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</si>
  <si>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</si>
  <si>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</si>
  <si>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</si>
  <si>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</si>
  <si>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</si>
  <si>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</si>
  <si>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</si>
  <si>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</si>
  <si>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</si>
  <si>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</si>
  <si>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</si>
  <si>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</si>
  <si>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</si>
  <si>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</si>
  <si>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</si>
  <si>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</si>
  <si>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</si>
  <si>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</si>
  <si>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</si>
  <si>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</si>
  <si>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</si>
  <si>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</si>
  <si>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</si>
  <si>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</si>
  <si>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</si>
  <si>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</si>
  <si>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</si>
  <si>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</si>
  <si>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</si>
  <si>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</si>
  <si>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</si>
  <si>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</si>
  <si>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</si>
  <si>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</si>
  <si>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</si>
  <si>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</si>
  <si>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</si>
  <si>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</si>
  <si>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</si>
  <si>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</si>
  <si>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</si>
  <si>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</si>
  <si>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</si>
  <si>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</si>
  <si>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</si>
  <si>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</si>
  <si>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</si>
  <si>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</si>
  <si>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</si>
  <si>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</si>
  <si>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</si>
  <si>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</si>
  <si>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</si>
  <si>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</si>
  <si>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</si>
  <si>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</si>
  <si>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</si>
  <si>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</si>
  <si>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</si>
  <si>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</si>
  <si>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</si>
  <si>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</si>
  <si>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</si>
  <si>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</si>
  <si>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</si>
  <si>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</si>
  <si>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</si>
  <si>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</si>
  <si>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</si>
  <si>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</si>
  <si>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</si>
  <si>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</si>
  <si>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</si>
  <si>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</si>
  <si>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</si>
  <si>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</si>
  <si>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</si>
  <si>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</si>
  <si>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</si>
  <si>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</si>
  <si>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</si>
  <si>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</si>
  <si>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</si>
  <si>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</si>
  <si>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</si>
  <si>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</si>
  <si>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</si>
  <si>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</si>
  <si>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</si>
  <si>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</si>
  <si>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</si>
  <si>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</si>
  <si>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</si>
  <si>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</si>
  <si>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</si>
  <si>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</si>
  <si>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</si>
  <si>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</si>
  <si>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</si>
  <si>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</si>
  <si>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</si>
  <si>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</si>
  <si>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</si>
  <si>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</si>
  <si>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</si>
  <si>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</si>
  <si>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</si>
  <si>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</si>
  <si>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</si>
  <si>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</si>
  <si>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</si>
  <si>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</si>
  <si>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</si>
  <si>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</si>
  <si>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</si>
  <si>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</si>
  <si>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</si>
  <si>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</si>
  <si>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</si>
  <si>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</si>
  <si>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</si>
  <si>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</si>
  <si>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</si>
  <si>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</si>
  <si>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</si>
  <si>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</si>
  <si>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</si>
  <si>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</si>
  <si>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</si>
  <si>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</si>
  <si>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</si>
  <si>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</si>
  <si>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</si>
  <si>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</si>
  <si>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</si>
  <si>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</si>
  <si>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</si>
  <si>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</si>
  <si>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</si>
  <si>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</si>
  <si>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</si>
  <si>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</si>
  <si>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</si>
  <si>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</si>
  <si>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</si>
  <si>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</si>
  <si>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</si>
  <si>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</si>
  <si>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</si>
  <si>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</si>
  <si>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</si>
  <si>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</si>
  <si>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</si>
  <si>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</si>
  <si>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</si>
  <si>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</si>
  <si>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</si>
  <si>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</si>
  <si>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</si>
  <si>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</si>
  <si>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</si>
  <si>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</si>
  <si>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</si>
  <si>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</si>
  <si>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</si>
  <si>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</si>
  <si>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</si>
  <si>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</si>
  <si>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</si>
  <si>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</si>
  <si>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</si>
  <si>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</si>
  <si>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</si>
  <si>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</si>
  <si>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</si>
  <si>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</si>
  <si>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</si>
  <si>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</si>
  <si>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</si>
  <si>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</si>
  <si>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</si>
  <si>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</si>
  <si>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</si>
  <si>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</si>
  <si>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</si>
  <si>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</si>
  <si>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</si>
  <si>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</si>
  <si>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</si>
  <si>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</si>
  <si>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</si>
  <si>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</si>
  <si>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</si>
  <si>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</si>
  <si>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</si>
  <si>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</si>
  <si>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</si>
  <si>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</si>
  <si>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</si>
  <si>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</si>
  <si>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</si>
  <si>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</si>
  <si>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</si>
  <si>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</si>
  <si>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</si>
  <si>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</si>
  <si>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</si>
  <si>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</si>
  <si>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</si>
  <si>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</si>
  <si>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</si>
  <si>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</si>
  <si>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</si>
  <si>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</si>
  <si>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</si>
  <si>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</si>
  <si>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</si>
  <si>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</si>
  <si>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</si>
  <si>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</si>
  <si>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</si>
  <si>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</si>
  <si>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</si>
  <si>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</si>
  <si>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</si>
  <si>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</si>
  <si>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</si>
  <si>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</si>
  <si>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</si>
  <si>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</si>
  <si>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</si>
  <si>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</si>
  <si>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</si>
  <si>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</si>
  <si>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</si>
  <si>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</si>
  <si>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</si>
  <si>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</si>
  <si>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</si>
  <si>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</si>
  <si>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</si>
  <si>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</si>
  <si>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</si>
  <si>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</si>
  <si>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</si>
  <si>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</si>
  <si>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</si>
  <si>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</si>
  <si>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</si>
  <si>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</si>
  <si>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</si>
  <si>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</si>
  <si>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</si>
  <si>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</si>
  <si>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</si>
  <si>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</si>
  <si>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</si>
  <si>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</si>
  <si>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</si>
  <si>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</si>
  <si>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</si>
  <si>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</si>
  <si>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</si>
  <si>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</si>
  <si>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</si>
  <si>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</si>
  <si>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</si>
  <si>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</si>
  <si>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</si>
  <si>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</si>
  <si>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</si>
  <si>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</si>
  <si>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</si>
  <si>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</si>
  <si>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</si>
  <si>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</si>
  <si>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</si>
  <si>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</si>
  <si>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</si>
  <si>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</si>
  <si>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</si>
  <si>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</si>
  <si>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</si>
  <si>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</si>
  <si>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</si>
  <si>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</si>
  <si>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</si>
  <si>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</si>
  <si>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</si>
  <si>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</si>
  <si>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</si>
  <si>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</si>
  <si>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</si>
  <si>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</si>
  <si>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</si>
  <si>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</si>
  <si>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</si>
  <si>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</si>
  <si>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</si>
  <si>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</si>
  <si>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</si>
  <si>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</si>
  <si>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</si>
  <si>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</si>
  <si>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</si>
  <si>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</si>
  <si>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</si>
  <si>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</si>
  <si>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</si>
  <si>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</si>
  <si>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</si>
  <si>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</si>
  <si>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</si>
  <si>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</si>
  <si>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</si>
  <si>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</si>
  <si>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</si>
  <si>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</si>
  <si>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</si>
  <si>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</si>
  <si>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</si>
  <si>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</si>
  <si>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</si>
  <si>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</si>
  <si>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</si>
  <si>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</si>
  <si>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</si>
  <si>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</si>
  <si>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</si>
  <si>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</si>
  <si>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</si>
  <si>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</si>
  <si>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</si>
  <si>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</si>
  <si>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</si>
  <si>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</si>
  <si>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</si>
  <si>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</si>
  <si>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</si>
  <si>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</si>
  <si>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</si>
  <si>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</si>
  <si>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</si>
  <si>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</si>
  <si>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</si>
  <si>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</si>
  <si>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</si>
  <si>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</si>
  <si>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</si>
  <si>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</si>
  <si>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</si>
  <si>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</si>
  <si>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</si>
  <si>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</si>
  <si>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</si>
  <si>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</si>
  <si>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</si>
  <si>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</si>
  <si>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</si>
  <si>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</si>
  <si>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</si>
  <si>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</si>
  <si>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</si>
  <si>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</si>
  <si>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</si>
  <si>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</si>
  <si>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</si>
  <si>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</si>
  <si>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</si>
  <si>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</si>
  <si>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</si>
  <si>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</si>
  <si>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</si>
  <si>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</si>
  <si>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</si>
  <si>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</si>
  <si>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</si>
  <si>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</si>
  <si>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</si>
  <si>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</si>
  <si>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</si>
  <si>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</si>
  <si>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</si>
  <si>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</si>
  <si>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</si>
  <si>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</si>
  <si>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</si>
  <si>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</si>
  <si>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</si>
  <si>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</si>
  <si>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</si>
  <si>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</si>
  <si>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</si>
  <si>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</si>
  <si>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</si>
  <si>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</si>
  <si>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</si>
  <si>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</si>
  <si>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</si>
  <si>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</si>
  <si>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</si>
  <si>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</si>
  <si>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</si>
  <si>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</si>
  <si>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</si>
  <si>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</si>
  <si>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</si>
  <si>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</si>
  <si>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</si>
  <si>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</si>
  <si>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</si>
  <si>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</si>
  <si>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</si>
  <si>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</si>
  <si>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</si>
  <si>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</si>
  <si>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</si>
  <si>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</si>
  <si>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</si>
  <si>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</si>
  <si>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</si>
  <si>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</si>
  <si>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</si>
  <si>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</si>
  <si>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</si>
  <si>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</si>
  <si>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</si>
  <si>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</si>
  <si>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</si>
  <si>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</si>
  <si>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</si>
  <si>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</si>
  <si>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</si>
  <si>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</si>
  <si>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</si>
  <si>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</si>
  <si>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</si>
  <si>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</si>
  <si>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</si>
  <si>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</si>
  <si>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</si>
  <si>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</si>
  <si>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</si>
  <si>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</si>
  <si>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</si>
  <si>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</si>
  <si>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</si>
  <si>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</si>
  <si>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</si>
  <si>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</si>
  <si>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</si>
  <si>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</si>
  <si>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</si>
  <si>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</si>
  <si>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</si>
  <si>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</si>
  <si>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</si>
  <si>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</si>
  <si>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</si>
  <si>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</si>
  <si>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</si>
  <si>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</si>
  <si>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</si>
  <si>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</si>
  <si>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</si>
  <si>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</si>
  <si>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</si>
  <si>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</si>
  <si>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</si>
  <si>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</si>
  <si>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</si>
  <si>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</si>
  <si>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</si>
  <si>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</si>
  <si>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</si>
  <si>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</si>
  <si>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</si>
  <si>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</si>
  <si>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</si>
  <si>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</si>
  <si>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</si>
  <si>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</si>
  <si>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</si>
  <si>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</si>
  <si>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</si>
  <si>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</si>
  <si>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</si>
  <si>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</si>
  <si>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</si>
  <si>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</si>
  <si>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</si>
  <si>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</si>
  <si>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</si>
  <si>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</si>
  <si>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</si>
  <si>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</si>
  <si>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</si>
  <si>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</si>
  <si>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</si>
  <si>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</si>
  <si>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</si>
  <si>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</si>
  <si>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</si>
  <si>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</si>
  <si>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</si>
  <si>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</si>
  <si>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</si>
  <si>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</si>
  <si>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</si>
  <si>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</si>
  <si>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</si>
  <si>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</si>
  <si>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</si>
  <si>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</si>
  <si>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</si>
  <si>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</si>
  <si>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</si>
  <si>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</si>
  <si>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</si>
  <si>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</si>
  <si>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</si>
  <si>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</si>
  <si>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</si>
  <si>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</si>
  <si>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</si>
  <si>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</si>
  <si>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</si>
  <si>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</si>
  <si>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</si>
  <si>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</si>
  <si>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</si>
  <si>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</si>
  <si>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</si>
  <si>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</si>
  <si>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</si>
  <si>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</si>
  <si>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</si>
  <si>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</si>
  <si>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</si>
  <si>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</si>
  <si>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</si>
  <si>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</si>
  <si>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</si>
  <si>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</si>
  <si>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</si>
  <si>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</si>
  <si>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</si>
  <si>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</si>
  <si>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</si>
  <si>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</si>
  <si>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</si>
  <si>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</si>
  <si>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</si>
  <si>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</si>
  <si>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</si>
  <si>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</si>
  <si>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</si>
  <si>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</si>
  <si>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</si>
  <si>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</si>
  <si>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</si>
  <si>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</si>
  <si>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</si>
  <si>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</si>
  <si>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</si>
  <si>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</si>
  <si>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</si>
  <si>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</si>
  <si>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</si>
  <si>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</si>
  <si>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</si>
  <si>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</si>
  <si>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</si>
  <si>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</si>
  <si>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</si>
  <si>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</si>
  <si>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</si>
  <si>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</si>
  <si>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</si>
  <si>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</si>
  <si>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</si>
  <si>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</si>
  <si>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</si>
  <si>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</si>
  <si>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</si>
  <si>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</si>
  <si>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</si>
  <si>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</si>
  <si>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</si>
  <si>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</si>
  <si>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</si>
  <si>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</si>
  <si>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</si>
  <si>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</si>
  <si>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</si>
  <si>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</si>
  <si>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</si>
  <si>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</si>
  <si>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</si>
  <si>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</si>
  <si>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</si>
  <si>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</si>
  <si>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</si>
  <si>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</si>
  <si>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</si>
  <si>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</si>
  <si>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</si>
  <si>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</si>
  <si>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</si>
  <si>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</si>
  <si>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</si>
  <si>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</si>
  <si>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</si>
  <si>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</si>
  <si>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</si>
  <si>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</si>
  <si>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</si>
  <si>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</si>
  <si>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</si>
  <si>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</si>
  <si>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</si>
  <si>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</si>
  <si>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</si>
  <si>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</si>
  <si>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</si>
  <si>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</si>
  <si>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</si>
  <si>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</si>
  <si>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</si>
  <si>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</si>
  <si>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</si>
  <si>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</si>
  <si>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</si>
  <si>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</si>
  <si>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</si>
  <si>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</si>
  <si>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</si>
  <si>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</si>
  <si>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</si>
  <si>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</si>
  <si>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</si>
  <si>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</si>
  <si>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</si>
  <si>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</si>
  <si>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</si>
  <si>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</si>
  <si>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</si>
  <si>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</si>
  <si>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</si>
  <si>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</si>
  <si>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</si>
  <si>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</si>
  <si>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</si>
  <si>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</si>
  <si>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</si>
  <si>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</si>
  <si>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</si>
  <si>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</si>
  <si>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</si>
  <si>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</si>
  <si>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</si>
  <si>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</si>
  <si>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</si>
  <si>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</si>
  <si>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</si>
  <si>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</si>
  <si>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</si>
  <si>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</si>
  <si>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</si>
  <si>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</si>
  <si>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</si>
  <si>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</si>
  <si>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</si>
  <si>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</si>
  <si>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</si>
  <si>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</si>
  <si>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</si>
  <si>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</si>
  <si>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</si>
  <si>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</si>
  <si>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</si>
  <si>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</si>
  <si>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</si>
  <si>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</si>
  <si>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</si>
  <si>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</si>
  <si>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</si>
  <si>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</si>
  <si>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</si>
  <si>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</si>
  <si>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</si>
  <si>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</si>
  <si>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</si>
  <si>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</si>
  <si>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</si>
  <si>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</si>
  <si>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</si>
  <si>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</si>
  <si>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</si>
  <si>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</si>
  <si>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</si>
  <si>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</si>
  <si>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</si>
  <si>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</si>
  <si>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</si>
  <si>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</si>
  <si>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</si>
  <si>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</si>
  <si>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</si>
  <si>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</si>
  <si>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</si>
  <si>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</si>
  <si>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</si>
  <si>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</si>
  <si>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</si>
  <si>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</si>
  <si>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</si>
  <si>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</si>
  <si>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</si>
  <si>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</si>
  <si>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</si>
  <si>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</si>
  <si>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</si>
  <si>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</si>
  <si>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</si>
  <si>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</si>
  <si>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</si>
  <si>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</si>
  <si>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</si>
  <si>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</si>
  <si>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</si>
  <si>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</si>
  <si>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</si>
  <si>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</si>
  <si>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</si>
  <si>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</si>
  <si>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</si>
  <si>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</si>
  <si>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</si>
  <si>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</si>
  <si>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</si>
  <si>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</si>
  <si>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</si>
  <si>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</si>
  <si>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</si>
  <si>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</si>
  <si>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</si>
  <si>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</si>
  <si>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</si>
  <si>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</si>
  <si>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</si>
  <si>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</si>
  <si>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</si>
  <si>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</si>
  <si>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</si>
  <si>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</si>
  <si>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</si>
  <si>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</si>
  <si>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</si>
  <si>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</si>
  <si>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</si>
  <si>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</si>
  <si>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</si>
  <si>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</si>
  <si>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</si>
  <si>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</si>
  <si>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</si>
  <si>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</si>
  <si>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</si>
  <si>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</si>
  <si>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</si>
  <si>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</si>
  <si>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</si>
  <si>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</si>
  <si>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</si>
  <si>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</si>
  <si>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</si>
  <si>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</si>
  <si>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</si>
  <si>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</si>
  <si>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</si>
  <si>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</si>
  <si>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</si>
  <si>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</si>
  <si>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</si>
  <si>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</si>
  <si>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</si>
  <si>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</si>
  <si>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</si>
  <si>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</si>
  <si>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</si>
  <si>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</si>
  <si>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</si>
  <si>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</si>
  <si>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</si>
  <si>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</si>
  <si>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</si>
  <si>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</si>
  <si>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</si>
  <si>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</si>
  <si>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</si>
  <si>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</si>
  <si>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</si>
  <si>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</si>
  <si>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</si>
  <si>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</si>
  <si>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</si>
  <si>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</si>
  <si>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</si>
  <si>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</si>
  <si>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</si>
  <si>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</si>
  <si>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</si>
  <si>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</si>
  <si>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</si>
  <si>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</si>
  <si>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</si>
  <si>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</si>
  <si>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</si>
  <si>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</si>
  <si>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</si>
  <si>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</si>
  <si>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</si>
  <si>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</si>
  <si>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</si>
  <si>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</si>
  <si>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</si>
  <si>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</si>
  <si>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</si>
  <si>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</si>
  <si>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</si>
  <si>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</si>
  <si>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</si>
  <si>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</si>
  <si>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</si>
  <si>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</si>
  <si>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</si>
  <si>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</si>
  <si>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</si>
  <si>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</si>
  <si>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</si>
  <si>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</si>
  <si>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</si>
  <si>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</si>
  <si>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</si>
  <si>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</si>
  <si>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</si>
  <si>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</si>
  <si>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</si>
  <si>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</si>
  <si>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</si>
  <si>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</si>
  <si>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</si>
  <si>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</si>
  <si>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</si>
  <si>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</si>
  <si>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</si>
  <si>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</si>
  <si>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</si>
  <si>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</si>
  <si>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</si>
  <si>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</si>
  <si>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</si>
  <si>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</si>
  <si>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</si>
  <si>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</si>
  <si>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</si>
  <si>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</si>
  <si>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</si>
  <si>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</si>
  <si>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</si>
  <si>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</si>
  <si>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</si>
  <si>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</si>
  <si>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</si>
  <si>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</si>
  <si>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</si>
  <si>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</si>
  <si>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</si>
  <si>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</si>
  <si>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</si>
  <si>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</si>
  <si>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</si>
  <si>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</si>
  <si>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</si>
  <si>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</si>
  <si>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</si>
  <si>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</si>
  <si>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</si>
  <si>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</si>
  <si>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</si>
  <si>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</si>
  <si>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</si>
  <si>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</si>
  <si>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</si>
  <si>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</si>
  <si>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</si>
  <si>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</si>
  <si>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</si>
  <si>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</si>
  <si>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</si>
  <si>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</si>
  <si>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</si>
  <si>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</si>
  <si>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</si>
  <si>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</si>
  <si>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</si>
  <si>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</si>
  <si>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</si>
  <si>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</si>
  <si>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</si>
  <si>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</si>
  <si>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</si>
  <si>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</si>
  <si>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</si>
  <si>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</si>
  <si>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</si>
  <si>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</si>
  <si>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</si>
  <si>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</si>
  <si>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</si>
  <si>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</si>
  <si>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</si>
  <si>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</si>
  <si>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</si>
  <si>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</si>
  <si>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</si>
  <si>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</si>
  <si>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</si>
  <si>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</si>
  <si>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</si>
  <si>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</si>
  <si>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</si>
  <si>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</si>
  <si>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</si>
  <si>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</si>
  <si>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</si>
  <si>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</si>
  <si>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</si>
  <si>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</si>
  <si>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</si>
  <si>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</si>
  <si>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</si>
  <si>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</si>
  <si>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</si>
  <si>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</si>
  <si>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</si>
  <si>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</si>
  <si>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</si>
  <si>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</si>
  <si>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</si>
  <si>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</si>
  <si>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</si>
  <si>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</si>
  <si>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</si>
  <si>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</si>
  <si>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</si>
  <si>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</si>
  <si>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</si>
  <si>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</si>
  <si>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</si>
  <si>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</si>
  <si>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</si>
  <si>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</si>
  <si>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</si>
  <si>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</si>
  <si>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</si>
  <si>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</si>
  <si>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</si>
  <si>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</si>
  <si>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</si>
  <si>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</si>
  <si>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</si>
  <si>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</si>
  <si>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</si>
  <si>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</si>
  <si>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</si>
  <si>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</si>
  <si>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</si>
  <si>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</si>
  <si>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</si>
  <si>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</si>
  <si>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</si>
  <si>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</si>
  <si>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</si>
  <si>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</si>
  <si>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</si>
  <si>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</si>
  <si>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</si>
  <si>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</si>
  <si>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</si>
  <si>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</si>
  <si>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</si>
  <si>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</si>
  <si>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</si>
  <si>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</si>
  <si>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</si>
  <si>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</si>
  <si>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</si>
  <si>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</si>
  <si>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</si>
  <si>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</si>
  <si>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</si>
  <si>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</si>
  <si>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</si>
  <si>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</si>
  <si>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</si>
  <si>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</si>
  <si>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</si>
  <si>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</si>
  <si>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</si>
  <si>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</si>
  <si>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</si>
  <si>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</si>
  <si>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</si>
  <si>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</si>
  <si>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</si>
  <si>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</si>
  <si>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</si>
  <si>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</si>
  <si>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</si>
  <si>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</si>
  <si>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</si>
  <si>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</si>
  <si>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</si>
  <si>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</si>
  <si>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</si>
  <si>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</si>
  <si>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</si>
  <si>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</si>
  <si>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</si>
  <si>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</si>
  <si>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</si>
  <si>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</si>
  <si>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</si>
  <si>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</si>
  <si>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</si>
  <si>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</si>
  <si>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</si>
  <si>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</si>
  <si>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</si>
  <si>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</si>
  <si>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</si>
  <si>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</si>
  <si>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</si>
  <si>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</si>
  <si>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</si>
  <si>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</si>
  <si>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</si>
  <si>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</si>
  <si>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</si>
  <si>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</si>
  <si>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</si>
  <si>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</si>
  <si>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</si>
  <si>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</si>
  <si>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</si>
  <si>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</si>
  <si>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</si>
  <si>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</si>
  <si>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</si>
  <si>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</si>
  <si>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</si>
  <si>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</si>
  <si>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</si>
  <si>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</si>
  <si>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</si>
  <si>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</si>
  <si>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</si>
  <si>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</si>
  <si>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</si>
  <si>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</si>
  <si>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</si>
  <si>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</si>
  <si>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</si>
  <si>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</si>
  <si>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</si>
  <si>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</si>
  <si>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</si>
  <si>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</si>
  <si>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</si>
  <si>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</si>
  <si>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</si>
  <si>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</si>
  <si>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</si>
  <si>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</si>
  <si>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</si>
  <si>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</si>
  <si>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</si>
  <si>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</si>
  <si>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</si>
  <si>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</si>
  <si>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</si>
  <si>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</si>
  <si>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</si>
  <si>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</si>
  <si>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</si>
  <si>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</si>
  <si>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</si>
  <si>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</si>
  <si>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</si>
  <si>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</si>
  <si>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</si>
  <si>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</si>
  <si>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</si>
  <si>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</si>
  <si>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</si>
  <si>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</si>
  <si>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</si>
  <si>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</si>
  <si>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</si>
  <si>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</si>
  <si>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</si>
  <si>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</si>
  <si>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</si>
  <si>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</si>
  <si>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</si>
  <si>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</si>
  <si>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</si>
  <si>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</si>
  <si>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</si>
  <si>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</si>
  <si>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</si>
  <si>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</si>
  <si>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</si>
  <si>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</si>
  <si>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</si>
  <si>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</si>
  <si>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</si>
  <si>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</si>
  <si>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</si>
  <si>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</si>
  <si>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</si>
  <si>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</si>
  <si>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</si>
  <si>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</si>
  <si>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</si>
  <si>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</si>
  <si>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</si>
  <si>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</si>
  <si>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</si>
  <si>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</si>
  <si>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</si>
  <si>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</si>
  <si>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</si>
  <si>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</si>
  <si>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</si>
  <si>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</si>
  <si>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</si>
  <si>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</si>
  <si>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</si>
  <si>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</si>
  <si>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</si>
  <si>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</si>
  <si>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</si>
  <si>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</si>
  <si>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</si>
  <si>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</si>
  <si>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</si>
  <si>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</si>
  <si>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</si>
  <si>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</si>
  <si>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</si>
  <si>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</si>
  <si>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</si>
  <si>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</si>
  <si>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</si>
  <si>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</si>
  <si>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</si>
  <si>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</si>
  <si>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</si>
  <si>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</si>
  <si>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</si>
  <si>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</si>
  <si>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</si>
  <si>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</si>
  <si>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</si>
  <si>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</si>
  <si>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</si>
  <si>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</si>
  <si>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</si>
  <si>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</si>
  <si>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</si>
  <si>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</si>
  <si>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</si>
  <si>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</si>
  <si>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</si>
  <si>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</si>
  <si>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</si>
  <si>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</si>
  <si>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</si>
  <si>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</si>
  <si>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</si>
  <si>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</si>
  <si>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</si>
  <si>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</si>
  <si>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</si>
  <si>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</si>
  <si>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</si>
  <si>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</si>
  <si>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</si>
  <si>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</si>
  <si>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</si>
  <si>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</si>
  <si>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</si>
  <si>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</si>
  <si>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</si>
  <si>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</si>
  <si>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</si>
  <si>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</si>
  <si>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</si>
  <si>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</si>
  <si>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</si>
  <si>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</si>
  <si>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</si>
  <si>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</si>
  <si>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</si>
  <si>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</si>
  <si>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</si>
  <si>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</si>
  <si>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</si>
  <si>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</si>
  <si>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</si>
  <si>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</si>
  <si>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</si>
  <si>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</si>
  <si>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</si>
  <si>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</si>
  <si>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</si>
  <si>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</si>
  <si>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</si>
  <si>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</si>
  <si>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</si>
  <si>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</si>
  <si>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</si>
  <si>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</si>
  <si>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</si>
  <si>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</si>
  <si>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</si>
  <si>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</si>
  <si>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</si>
  <si>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</si>
  <si>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</si>
  <si>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</si>
  <si>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</si>
  <si>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</si>
  <si>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</si>
  <si>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</si>
  <si>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</si>
  <si>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</si>
  <si>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</si>
  <si>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</si>
  <si>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</si>
  <si>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</si>
  <si>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</si>
  <si>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</si>
  <si>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</si>
  <si>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</si>
  <si>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</si>
  <si>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</si>
  <si>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</si>
  <si>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</si>
  <si>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</si>
  <si>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</si>
  <si>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</si>
  <si>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</si>
  <si>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</si>
  <si>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</si>
  <si>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</si>
  <si>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</si>
  <si>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</si>
  <si>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</si>
  <si>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</si>
  <si>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</si>
  <si>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</si>
  <si>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</si>
  <si>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</si>
  <si>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</si>
  <si>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</si>
  <si>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</si>
  <si>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</si>
  <si>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</si>
  <si>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</si>
  <si>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</si>
  <si>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</si>
  <si>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</si>
  <si>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</si>
  <si>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</si>
  <si>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</si>
  <si>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</si>
  <si>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</si>
  <si>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</si>
  <si>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</si>
  <si>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</si>
  <si>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</si>
  <si>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</si>
  <si>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</si>
  <si>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</si>
  <si>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</si>
  <si>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</si>
  <si>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</si>
  <si>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</si>
  <si>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</si>
  <si>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</si>
  <si>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</si>
  <si>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</si>
  <si>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</si>
  <si>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</si>
  <si>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</si>
  <si>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</si>
  <si>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</si>
  <si>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</si>
  <si>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</si>
  <si>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</si>
  <si>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</si>
  <si>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</si>
  <si>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</si>
  <si>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</si>
  <si>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</si>
  <si>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</si>
  <si>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</si>
  <si>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</si>
  <si>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</si>
  <si>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</si>
  <si>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</si>
  <si>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</si>
  <si>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</si>
  <si>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</si>
  <si>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</si>
  <si>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</si>
  <si>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</si>
  <si>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</si>
  <si>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</si>
  <si>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</si>
  <si>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</si>
  <si>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</si>
  <si>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</si>
  <si>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</si>
  <si>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</si>
  <si>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</si>
  <si>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</si>
  <si>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</si>
  <si>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</si>
  <si>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</si>
  <si>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</si>
  <si>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</si>
  <si>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</si>
  <si>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</si>
  <si>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</si>
  <si>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</si>
  <si>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</si>
  <si>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</si>
  <si>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</si>
  <si>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</si>
  <si>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</si>
  <si>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</si>
  <si>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</si>
  <si>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</si>
  <si>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</si>
  <si>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</si>
  <si>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</si>
  <si>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</si>
  <si>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</si>
  <si>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</si>
  <si>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</si>
  <si>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</si>
  <si>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</si>
  <si>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</si>
  <si>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</si>
  <si>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</si>
  <si>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</si>
  <si>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</si>
  <si>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</si>
  <si>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</si>
  <si>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</si>
  <si>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</si>
  <si>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</si>
  <si>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</si>
  <si>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</si>
  <si>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</si>
  <si>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</si>
  <si>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</si>
  <si>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</si>
  <si>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</si>
  <si>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</si>
  <si>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</si>
  <si>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</si>
  <si>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</si>
  <si>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</si>
  <si>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</si>
  <si>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</si>
  <si>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</si>
  <si>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</si>
  <si>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</si>
  <si>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</si>
  <si>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</si>
  <si>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</si>
  <si>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</si>
  <si>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</si>
  <si>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</si>
  <si>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</si>
  <si>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</si>
  <si>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</si>
  <si>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</si>
  <si>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</si>
  <si>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</si>
  <si>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</si>
  <si>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</si>
  <si>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</si>
  <si>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</si>
  <si>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</si>
  <si>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</si>
  <si>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</si>
  <si>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</si>
  <si>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</si>
  <si>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</si>
  <si>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</si>
  <si>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</si>
  <si>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</si>
  <si>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</si>
  <si>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</si>
  <si>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</si>
  <si>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</si>
  <si>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</si>
  <si>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</si>
  <si>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</si>
  <si>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</si>
  <si>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</si>
  <si>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</si>
  <si>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</si>
  <si>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</si>
  <si>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</si>
  <si>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</si>
  <si>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</si>
  <si>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</si>
  <si>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</si>
  <si>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</si>
  <si>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</si>
  <si>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</si>
  <si>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</si>
  <si>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</si>
  <si>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</si>
  <si>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</si>
  <si>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</si>
  <si>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</si>
  <si>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</si>
  <si>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</si>
  <si>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</si>
  <si>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</si>
  <si>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</si>
  <si>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</si>
  <si>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</si>
  <si>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</si>
  <si>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</si>
  <si>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</si>
  <si>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</si>
  <si>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</si>
  <si>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</si>
  <si>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</si>
  <si>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</si>
  <si>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</si>
  <si>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</si>
  <si>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</si>
  <si>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</si>
  <si>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</si>
  <si>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</si>
  <si>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</si>
  <si>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</si>
  <si>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</si>
  <si>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</si>
  <si>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</si>
  <si>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</si>
  <si>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</si>
  <si>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</si>
  <si>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</si>
  <si>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</si>
  <si>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</si>
  <si>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</si>
  <si>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</si>
  <si>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</si>
  <si>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</si>
  <si>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</si>
  <si>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</si>
  <si>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</si>
  <si>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</si>
  <si>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</si>
  <si>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</si>
  <si>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</si>
  <si>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</si>
  <si>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</si>
  <si>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</si>
  <si>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</si>
  <si>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</si>
  <si>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</si>
  <si>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</si>
  <si>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</si>
  <si>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</si>
  <si>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</si>
  <si>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</si>
  <si>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</si>
  <si>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</si>
  <si>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</si>
  <si>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</si>
  <si>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</si>
  <si>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</si>
  <si>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</si>
  <si>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</si>
  <si>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</si>
  <si>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</si>
  <si>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</si>
  <si>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</si>
  <si>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</si>
  <si>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</si>
  <si>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</si>
  <si>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</si>
  <si>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</si>
  <si>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</si>
  <si>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</si>
  <si>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</si>
  <si>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</si>
  <si>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</si>
  <si>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</si>
  <si>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</si>
  <si>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</si>
  <si>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</si>
  <si>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</si>
  <si>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</si>
  <si>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</si>
  <si>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</si>
  <si>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</si>
  <si>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</si>
  <si>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</si>
  <si>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</si>
  <si>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</si>
  <si>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</si>
  <si>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</si>
  <si>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</si>
  <si>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</si>
  <si>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</si>
  <si>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</si>
  <si>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</si>
  <si>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</si>
  <si>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</si>
  <si>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</si>
  <si>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</si>
  <si>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</si>
  <si>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</si>
  <si>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</si>
  <si>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</si>
  <si>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</si>
  <si>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</si>
  <si>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</si>
  <si>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</si>
  <si>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</si>
  <si>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</si>
  <si>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</si>
  <si>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</si>
  <si>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</si>
  <si>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</si>
  <si>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</si>
  <si>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</si>
  <si>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</si>
  <si>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</si>
  <si>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</si>
  <si>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</si>
  <si>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</si>
  <si>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</si>
  <si>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</si>
  <si>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</si>
  <si>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</si>
  <si>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</si>
  <si>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</si>
  <si>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</si>
  <si>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</si>
  <si>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</si>
  <si>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</si>
  <si>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</si>
  <si>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</si>
  <si>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</si>
  <si>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</si>
  <si>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</si>
  <si>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</si>
  <si>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</si>
  <si>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</si>
  <si>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</si>
  <si>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</si>
  <si>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</si>
  <si>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</si>
  <si>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</si>
  <si>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</si>
  <si>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</si>
  <si>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</si>
  <si>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</si>
  <si>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</si>
  <si>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</si>
  <si>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</si>
  <si>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</si>
  <si>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</si>
  <si>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</si>
  <si>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</si>
  <si>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</si>
  <si>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</si>
  <si>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</si>
  <si>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</si>
  <si>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</si>
  <si>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</si>
  <si>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</si>
  <si>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</si>
  <si>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</si>
  <si>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</si>
  <si>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</si>
  <si>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</si>
  <si>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</si>
  <si>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</si>
  <si>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</si>
  <si>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</si>
  <si>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</si>
  <si>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</si>
  <si>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</si>
  <si>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</si>
  <si>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</si>
  <si>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</si>
  <si>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</si>
  <si>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</si>
  <si>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</si>
  <si>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</si>
  <si>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</si>
  <si>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</si>
  <si>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</si>
  <si>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</si>
  <si>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</si>
  <si>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</si>
  <si>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</si>
  <si>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</si>
  <si>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</si>
  <si>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</si>
  <si>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</si>
  <si>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</si>
  <si>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</si>
  <si>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</si>
  <si>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</si>
  <si>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</si>
  <si>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</si>
  <si>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</si>
  <si>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</si>
  <si>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</si>
  <si>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</si>
  <si>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</si>
  <si>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</si>
  <si>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</si>
  <si>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</si>
  <si>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</si>
  <si>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</si>
  <si>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</si>
  <si>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</si>
  <si>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</si>
  <si>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</si>
  <si>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</si>
  <si>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</si>
  <si>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</si>
  <si>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</si>
  <si>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</si>
  <si>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</si>
  <si>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</si>
  <si>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</si>
  <si>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</si>
  <si>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</si>
  <si>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</si>
  <si>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</si>
  <si>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</si>
  <si>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</si>
  <si>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</si>
  <si>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</si>
  <si>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</si>
  <si>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</si>
  <si>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</si>
  <si>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</si>
  <si>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</si>
  <si>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</si>
  <si>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</si>
  <si>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</si>
  <si>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</si>
  <si>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</si>
  <si>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</si>
  <si>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</si>
  <si>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</si>
  <si>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</si>
  <si>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</si>
  <si>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</si>
  <si>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</si>
  <si>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</si>
  <si>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</si>
  <si>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</si>
  <si>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</si>
  <si>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</si>
  <si>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</si>
  <si>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</si>
  <si>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</si>
  <si>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</si>
  <si>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</si>
  <si>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</si>
  <si>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</si>
  <si>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</si>
  <si>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</si>
  <si>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</si>
  <si>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</si>
  <si>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</si>
  <si>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</si>
  <si>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</si>
  <si>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</si>
  <si>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</si>
  <si>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</si>
  <si>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</si>
  <si>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</si>
  <si>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</si>
  <si>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</si>
  <si>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</si>
  <si>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</si>
  <si>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</si>
  <si>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</si>
  <si>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</si>
  <si>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</si>
  <si>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</si>
  <si>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</si>
  <si>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</si>
  <si>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</si>
  <si>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</si>
  <si>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</si>
  <si>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</si>
  <si>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</si>
  <si>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</si>
  <si>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</si>
  <si>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</si>
  <si>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</si>
  <si>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</si>
  <si>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</si>
  <si>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</si>
  <si>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</si>
  <si>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</si>
  <si>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</si>
  <si>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</si>
  <si>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</si>
  <si>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</si>
  <si>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</si>
  <si>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</si>
  <si>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</si>
  <si>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</si>
  <si>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</si>
  <si>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</si>
  <si>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</si>
  <si>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</si>
  <si>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</si>
  <si>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</si>
  <si>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</si>
  <si>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</si>
  <si>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</si>
  <si>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</si>
  <si>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</si>
  <si>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</si>
  <si>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</si>
  <si>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</si>
  <si>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</si>
  <si>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</si>
  <si>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</si>
  <si>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</si>
  <si>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</si>
  <si>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</si>
  <si>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</si>
  <si>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</si>
  <si>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</si>
  <si>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</si>
  <si>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</si>
  <si>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</si>
  <si>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</si>
  <si>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</si>
  <si>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</si>
  <si>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</si>
  <si>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</si>
  <si>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</si>
  <si>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</si>
  <si>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</si>
  <si>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</si>
  <si>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</si>
  <si>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</si>
  <si>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</si>
  <si>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</si>
  <si>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</si>
  <si>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</si>
  <si>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</si>
  <si>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</si>
  <si>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</si>
  <si>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</si>
  <si>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</si>
  <si>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</si>
  <si>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</si>
  <si>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</si>
  <si>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</si>
  <si>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</si>
  <si>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</si>
  <si>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</si>
  <si>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</si>
  <si>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</si>
  <si>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</si>
  <si>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</si>
  <si>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</si>
  <si>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</si>
  <si>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</si>
  <si>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</si>
  <si>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</si>
  <si>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</si>
  <si>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</si>
  <si>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</si>
  <si>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</si>
  <si>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</si>
  <si>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</si>
  <si>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</si>
  <si>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</si>
  <si>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</si>
  <si>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</si>
  <si>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</si>
  <si>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</si>
  <si>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</si>
  <si>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</si>
  <si>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</si>
  <si>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</si>
  <si>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</si>
  <si>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</si>
  <si>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</si>
  <si>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</si>
  <si>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</si>
  <si>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</si>
  <si>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</si>
  <si>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</si>
  <si>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</si>
  <si>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</si>
  <si>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</si>
  <si>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</si>
  <si>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</si>
  <si>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</si>
  <si>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</si>
  <si>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</si>
  <si>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</si>
  <si>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</si>
  <si>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</si>
  <si>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</si>
  <si>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</si>
  <si>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</si>
  <si>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</si>
  <si>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</si>
  <si>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</si>
  <si>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</si>
  <si>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</si>
  <si>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</si>
  <si>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</si>
  <si>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</si>
  <si>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</si>
  <si>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</si>
  <si>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</si>
  <si>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</si>
  <si>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</si>
  <si>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</si>
  <si>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</si>
  <si>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</si>
  <si>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</si>
  <si>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</si>
  <si>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</si>
  <si>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</si>
  <si>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</si>
  <si>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</si>
  <si>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</si>
  <si>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</si>
  <si>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</si>
  <si>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</si>
  <si>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</si>
  <si>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</si>
  <si>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</si>
  <si>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</si>
  <si>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</si>
  <si>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</si>
  <si>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</si>
  <si>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</si>
  <si>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</si>
  <si>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</si>
  <si>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</si>
  <si>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</si>
  <si>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</si>
  <si>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</si>
  <si>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</si>
  <si>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</si>
  <si>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</si>
  <si>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</si>
  <si>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</si>
  <si>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</si>
  <si>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</si>
  <si>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</si>
  <si>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</si>
  <si>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</si>
  <si>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</si>
  <si>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</si>
  <si>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</si>
  <si>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</si>
  <si>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</si>
  <si>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</si>
  <si>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</si>
  <si>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</si>
  <si>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</si>
  <si>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</si>
  <si>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</si>
  <si>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</si>
  <si>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</si>
  <si>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</si>
  <si>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</si>
  <si>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</si>
  <si>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</si>
  <si>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</si>
  <si>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</si>
  <si>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</si>
  <si>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</si>
  <si>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</si>
  <si>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</si>
  <si>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</si>
  <si>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</si>
  <si>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</si>
  <si>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</si>
  <si>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</si>
  <si>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</si>
  <si>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</si>
  <si>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</si>
  <si>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</si>
  <si>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</si>
  <si>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</si>
  <si>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</si>
  <si>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</si>
  <si>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</si>
  <si>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</si>
  <si>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</si>
  <si>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</si>
  <si>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</si>
  <si>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</si>
  <si>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</si>
  <si>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</si>
  <si>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</si>
  <si>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</si>
  <si>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</si>
  <si>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</si>
  <si>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</si>
  <si>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</si>
  <si>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</si>
  <si>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</si>
  <si>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</si>
  <si>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</si>
  <si>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</si>
  <si>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</si>
  <si>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</si>
  <si>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</si>
  <si>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</si>
  <si>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</si>
  <si>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</si>
  <si>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</si>
  <si>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</si>
  <si>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</si>
  <si>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</si>
  <si>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</si>
  <si>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</si>
  <si>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</si>
  <si>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</si>
  <si>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</si>
  <si>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</si>
  <si>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</si>
  <si>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</si>
  <si>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</si>
  <si>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</si>
  <si>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</si>
  <si>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</si>
  <si>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</si>
  <si>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</si>
  <si>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</si>
  <si>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</si>
  <si>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</si>
  <si>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</si>
  <si>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</si>
  <si>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</si>
  <si>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</si>
  <si>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</si>
  <si>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</si>
  <si>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</si>
  <si>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</si>
  <si>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</si>
  <si>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</si>
  <si>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</si>
  <si>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</si>
  <si>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</si>
  <si>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</si>
  <si>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</si>
  <si>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</si>
  <si>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</si>
  <si>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</si>
  <si>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</si>
  <si>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</si>
  <si>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</si>
  <si>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</si>
  <si>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</si>
  <si>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</si>
  <si>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</si>
  <si>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</si>
  <si>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</si>
  <si>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</si>
  <si>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</si>
  <si>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</si>
  <si>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</si>
  <si>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</si>
  <si>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</si>
  <si>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</si>
  <si>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</si>
  <si>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</si>
  <si>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</si>
  <si>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</si>
  <si>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</si>
  <si>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</si>
  <si>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</si>
  <si>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</si>
  <si>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</si>
  <si>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</si>
  <si>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</si>
  <si>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</si>
  <si>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</si>
  <si>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</si>
  <si>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</si>
  <si>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</si>
  <si>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</si>
  <si>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</si>
  <si>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</si>
  <si>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</si>
  <si>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</si>
  <si>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</si>
  <si>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</si>
  <si>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</si>
  <si>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</si>
  <si>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</si>
  <si>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</si>
  <si>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</si>
  <si>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</si>
  <si>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</si>
  <si>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</si>
  <si>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</si>
  <si>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</si>
  <si>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</si>
  <si>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</si>
  <si>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</si>
  <si>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</si>
  <si>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</si>
  <si>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</si>
  <si>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</si>
  <si>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</si>
  <si>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</si>
  <si>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</si>
  <si>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</si>
  <si>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</si>
  <si>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</si>
  <si>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</si>
  <si>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</si>
  <si>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</si>
  <si>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</si>
  <si>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</si>
  <si>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</si>
  <si>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</si>
  <si>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</si>
  <si>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</si>
  <si>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</si>
  <si>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</si>
  <si>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</si>
  <si>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</si>
  <si>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</si>
  <si>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</si>
  <si>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</si>
  <si>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</si>
  <si>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</si>
  <si>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</si>
  <si>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</si>
  <si>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</si>
  <si>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</si>
  <si>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</si>
  <si>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</si>
  <si>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</si>
  <si>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</si>
  <si>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</si>
  <si>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</si>
  <si>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</si>
  <si>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</si>
  <si>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</si>
  <si>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</si>
  <si>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</si>
  <si>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</si>
  <si>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</si>
  <si>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</si>
  <si>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</si>
  <si>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</si>
  <si>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</si>
  <si>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</si>
  <si>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</si>
  <si>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</si>
  <si>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</si>
  <si>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</si>
  <si>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</si>
  <si>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</si>
  <si>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</si>
  <si>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</si>
  <si>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</si>
  <si>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</si>
  <si>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</si>
  <si>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</si>
  <si>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</si>
  <si>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</si>
  <si>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</si>
  <si>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</si>
  <si>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</si>
  <si>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</si>
  <si>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</si>
  <si>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</si>
  <si>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</si>
  <si>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</si>
  <si>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</si>
  <si>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</si>
  <si>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</si>
  <si>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</si>
  <si>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</si>
  <si>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</si>
  <si>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</si>
  <si>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</si>
  <si>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</si>
  <si>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</si>
  <si>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</si>
  <si>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</si>
  <si>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</si>
  <si>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</si>
  <si>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</si>
  <si>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</si>
  <si>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</si>
  <si>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</si>
  <si>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</si>
  <si>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</si>
  <si>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</si>
  <si>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</si>
  <si>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</si>
  <si>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</si>
  <si>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</si>
  <si>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</si>
  <si>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</si>
  <si>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</si>
  <si>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</si>
  <si>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</si>
  <si>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</si>
  <si>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</si>
  <si>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</si>
  <si>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</si>
  <si>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</si>
  <si>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</si>
  <si>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</si>
  <si>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</si>
  <si>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</si>
  <si>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</si>
  <si>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</si>
  <si>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</si>
  <si>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</si>
  <si>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</si>
  <si>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</si>
  <si>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</si>
  <si>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</si>
  <si>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</si>
  <si>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</si>
  <si>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</si>
  <si>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</si>
  <si>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</si>
  <si>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</si>
  <si>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</si>
  <si>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</si>
  <si>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</si>
  <si>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</si>
  <si>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</si>
  <si>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</si>
  <si>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</si>
  <si>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</si>
  <si>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</si>
  <si>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</si>
  <si>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</si>
  <si>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</si>
  <si>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</si>
  <si>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</si>
  <si>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</si>
  <si>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</si>
  <si>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</si>
  <si>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</si>
  <si>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</si>
  <si>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</si>
  <si>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</si>
  <si>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</si>
  <si>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</si>
  <si>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</si>
  <si>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</si>
  <si>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</si>
  <si>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</si>
  <si>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</si>
  <si>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</si>
  <si>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</si>
  <si>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</si>
  <si>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</si>
  <si>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</si>
  <si>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</si>
  <si>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</si>
  <si>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</si>
  <si>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</si>
  <si>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</si>
  <si>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</si>
  <si>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</si>
  <si>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</si>
  <si>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</si>
  <si>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</si>
  <si>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</si>
  <si>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</si>
  <si>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</si>
  <si>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</si>
  <si>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</si>
  <si>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</si>
  <si>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</si>
  <si>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</si>
  <si>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</si>
  <si>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</si>
  <si>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</si>
  <si>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</si>
  <si>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</si>
  <si>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</si>
  <si>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</si>
  <si>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</si>
  <si>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</si>
  <si>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</si>
  <si>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</si>
  <si>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</si>
  <si>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</si>
  <si>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</si>
  <si>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</si>
  <si>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</si>
  <si>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</si>
  <si>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</si>
  <si>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</si>
  <si>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</si>
  <si>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</si>
  <si>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</si>
  <si>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</si>
  <si>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</si>
  <si>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</si>
  <si>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</si>
  <si>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</si>
  <si>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</si>
  <si>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</si>
  <si>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</si>
  <si>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</si>
  <si>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</si>
  <si>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</si>
  <si>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</si>
  <si>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</si>
  <si>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</si>
  <si>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</si>
  <si>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</si>
  <si>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</si>
  <si>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</si>
  <si>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</si>
  <si>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</si>
  <si>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</si>
  <si>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</si>
  <si>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</si>
  <si>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</si>
  <si>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</si>
  <si>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</si>
  <si>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</si>
  <si>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</si>
  <si>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</si>
  <si>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</si>
  <si>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</si>
  <si>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</si>
  <si>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</si>
  <si>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</si>
  <si>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</si>
  <si>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</si>
  <si>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</si>
  <si>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</si>
  <si>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</si>
  <si>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</si>
  <si>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</si>
  <si>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</si>
  <si>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</si>
  <si>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</si>
  <si>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</si>
  <si>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</si>
  <si>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</si>
  <si>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</si>
  <si>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</si>
  <si>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</si>
  <si>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</si>
  <si>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</si>
  <si>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</si>
  <si>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</si>
  <si>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</si>
  <si>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</si>
  <si>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</si>
  <si>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</si>
  <si>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</si>
  <si>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</si>
  <si>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</si>
  <si>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</si>
  <si>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</si>
  <si>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</si>
  <si>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</si>
  <si>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</si>
  <si>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</si>
  <si>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</si>
  <si>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</si>
  <si>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</si>
  <si>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</si>
  <si>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</si>
  <si>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</si>
  <si>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</si>
  <si>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</si>
  <si>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</si>
  <si>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</si>
  <si>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</si>
  <si>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</si>
  <si>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</si>
  <si>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</si>
  <si>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</si>
  <si>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</si>
  <si>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</si>
  <si>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</si>
  <si>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</si>
  <si>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</si>
  <si>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</si>
  <si>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</si>
  <si>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</si>
  <si>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</si>
  <si>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</si>
  <si>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</si>
  <si>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</si>
  <si>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</si>
  <si>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</si>
  <si>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</si>
  <si>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</si>
  <si>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</si>
  <si>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</si>
  <si>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</si>
  <si>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</si>
  <si>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</si>
  <si>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</si>
  <si>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</si>
  <si>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</si>
  <si>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</si>
  <si>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</si>
  <si>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</si>
  <si>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</si>
  <si>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</si>
  <si>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</si>
  <si>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</si>
  <si>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</si>
  <si>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</si>
  <si>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</si>
  <si>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</si>
  <si>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</si>
  <si>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</si>
  <si>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</si>
  <si>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</si>
  <si>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</si>
  <si>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</si>
  <si>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</si>
  <si>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</si>
  <si>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</si>
  <si>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</si>
  <si>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</si>
  <si>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</si>
  <si>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</si>
  <si>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</si>
  <si>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</si>
  <si>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</si>
  <si>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</si>
  <si>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</si>
  <si>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</si>
  <si>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</si>
  <si>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</si>
  <si>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</si>
  <si>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</si>
  <si>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</si>
  <si>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</si>
  <si>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</si>
  <si>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</si>
  <si>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</si>
  <si>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</si>
  <si>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</si>
  <si>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</si>
  <si>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</si>
  <si>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</si>
  <si>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</si>
  <si>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</si>
  <si>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</si>
  <si>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</si>
  <si>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</si>
  <si>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</si>
  <si>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</si>
  <si>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</si>
  <si>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</si>
  <si>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</si>
  <si>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</si>
  <si>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</si>
  <si>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</si>
  <si>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</si>
  <si>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</si>
  <si>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</si>
  <si>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</si>
  <si>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</si>
  <si>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</si>
  <si>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</si>
  <si>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</si>
  <si>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</si>
  <si>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</si>
  <si>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</si>
  <si>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</si>
  <si>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</si>
  <si>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</si>
  <si>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</si>
  <si>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</si>
  <si>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</si>
  <si>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</si>
  <si>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</si>
  <si>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</si>
  <si>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</si>
  <si>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</si>
  <si>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</si>
  <si>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</si>
  <si>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</si>
  <si>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</si>
  <si>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</si>
  <si>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</si>
  <si>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</si>
  <si>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</si>
  <si>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</si>
  <si>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</si>
  <si>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</si>
  <si>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</si>
  <si>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</si>
  <si>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</si>
  <si>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</si>
  <si>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</si>
  <si>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</si>
  <si>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</si>
  <si>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</si>
  <si>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</si>
  <si>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</si>
  <si>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</si>
  <si>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</si>
  <si>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</si>
  <si>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</si>
  <si>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</si>
  <si>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</si>
  <si>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</si>
  <si>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</si>
  <si>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</si>
  <si>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</si>
  <si>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</si>
  <si>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</si>
  <si>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</si>
  <si>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</si>
  <si>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</si>
  <si>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</si>
  <si>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</si>
  <si>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</si>
  <si>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</si>
  <si>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</si>
  <si>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</si>
  <si>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</si>
  <si>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</si>
  <si>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</si>
  <si>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</si>
  <si>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</si>
  <si>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</si>
  <si>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</si>
  <si>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</si>
  <si>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</si>
  <si>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</si>
  <si>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</si>
  <si>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</si>
  <si>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</si>
  <si>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</si>
  <si>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</si>
  <si>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</si>
  <si>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</si>
  <si>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</si>
  <si>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</si>
  <si>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</si>
  <si>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</si>
  <si>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</si>
  <si>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</si>
  <si>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</si>
  <si>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</si>
  <si>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</si>
  <si>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</si>
  <si>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</si>
  <si>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</si>
  <si>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</si>
  <si>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</si>
  <si>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</si>
  <si>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</si>
  <si>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</si>
  <si>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</si>
  <si>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</si>
  <si>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</si>
  <si>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</si>
  <si>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</si>
  <si>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</si>
  <si>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</si>
  <si>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</si>
  <si>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</si>
  <si>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</si>
  <si>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</si>
  <si>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</si>
  <si>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</si>
  <si>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</si>
  <si>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</si>
  <si>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</si>
  <si>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</si>
  <si>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</si>
  <si>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</si>
  <si>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</si>
  <si>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</si>
  <si>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</si>
  <si>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</si>
  <si>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</si>
  <si>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</si>
  <si>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</si>
  <si>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</si>
  <si>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</si>
  <si>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</si>
  <si>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</si>
  <si>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</si>
  <si>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</si>
  <si>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</si>
  <si>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</si>
  <si>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</si>
  <si>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</si>
  <si>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</si>
  <si>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</si>
  <si>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</si>
  <si>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</si>
  <si>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</si>
  <si>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</si>
  <si>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</si>
  <si>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</si>
  <si>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</si>
  <si>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</si>
  <si>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</si>
  <si>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</si>
  <si>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</si>
  <si>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</si>
  <si>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</si>
  <si>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</si>
  <si>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</si>
  <si>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</si>
  <si>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</si>
  <si>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</si>
  <si>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</si>
  <si>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</si>
  <si>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</si>
  <si>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</si>
  <si>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</si>
  <si>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</si>
  <si>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</si>
  <si>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</si>
  <si>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</si>
  <si>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</si>
  <si>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</si>
  <si>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</si>
  <si>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</si>
  <si>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</si>
  <si>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</si>
  <si>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</si>
  <si>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</si>
  <si>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</si>
  <si>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</si>
  <si>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</si>
  <si>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</si>
  <si>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</si>
  <si>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</si>
  <si>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</si>
  <si>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</si>
  <si>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</si>
  <si>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</si>
  <si>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</si>
  <si>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</si>
  <si>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</si>
  <si>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</si>
  <si>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</si>
  <si>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</si>
  <si>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</si>
  <si>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</si>
  <si>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</si>
  <si>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</si>
  <si>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</si>
  <si>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</si>
  <si>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</si>
  <si>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</si>
  <si>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</si>
  <si>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</si>
  <si>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</si>
  <si>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</si>
  <si>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</si>
  <si>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</si>
  <si>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</si>
  <si>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</si>
  <si>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</si>
  <si>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</si>
  <si>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</si>
  <si>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</si>
  <si>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</si>
  <si>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</si>
  <si>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</si>
  <si>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</si>
  <si>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</si>
  <si>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</si>
  <si>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</si>
  <si>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</si>
  <si>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</si>
  <si>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</si>
  <si>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</si>
  <si>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</si>
  <si>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</si>
  <si>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</si>
  <si>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</si>
  <si>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</si>
  <si>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</si>
  <si>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</si>
  <si>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</si>
  <si>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</si>
  <si>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</si>
  <si>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</si>
  <si>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</si>
  <si>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</si>
  <si>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</si>
  <si>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</si>
  <si>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</si>
  <si>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</si>
  <si>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</si>
  <si>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</si>
  <si>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</si>
  <si>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</si>
  <si>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</si>
  <si>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</si>
  <si>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</si>
  <si>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</si>
  <si>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</si>
  <si>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</si>
  <si>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</si>
  <si>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</si>
  <si>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</si>
  <si>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</si>
  <si>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</si>
  <si>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</si>
  <si>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</si>
  <si>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</si>
  <si>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</si>
  <si>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</si>
  <si>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</si>
  <si>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</si>
  <si>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</si>
  <si>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</si>
  <si>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</si>
  <si>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</si>
  <si>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</si>
  <si>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</si>
  <si>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</si>
  <si>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</si>
  <si>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</si>
  <si>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</si>
  <si>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</si>
  <si>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</si>
  <si>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</si>
  <si>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</si>
  <si>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</si>
  <si>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</si>
  <si>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</si>
  <si>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</si>
  <si>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</si>
  <si>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</si>
  <si>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</si>
  <si>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</si>
  <si>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</si>
  <si>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</si>
  <si>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</si>
  <si>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</si>
  <si>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</si>
  <si>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</si>
  <si>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</si>
  <si>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</si>
  <si>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</si>
  <si>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</si>
  <si>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</si>
  <si>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</si>
  <si>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</si>
  <si>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</si>
  <si>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</si>
  <si>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</si>
  <si>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</si>
  <si>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</si>
  <si>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</si>
  <si>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</si>
  <si>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</si>
  <si>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</si>
  <si>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</si>
  <si>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</si>
  <si>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</si>
  <si>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</si>
  <si>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</si>
  <si>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</si>
  <si>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</si>
  <si>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</si>
  <si>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</si>
  <si>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</si>
  <si>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</si>
  <si>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</si>
  <si>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</si>
  <si>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</si>
  <si>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</si>
  <si>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</si>
  <si>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</si>
  <si>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</si>
  <si>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</si>
  <si>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</si>
  <si>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</si>
  <si>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</si>
  <si>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</si>
  <si>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</si>
  <si>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</si>
  <si>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</si>
  <si>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</si>
  <si>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</si>
  <si>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</si>
  <si>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</si>
  <si>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</si>
  <si>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</si>
  <si>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</si>
  <si>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</si>
  <si>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</si>
  <si>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</si>
  <si>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</si>
  <si>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</si>
  <si>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</si>
  <si>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</si>
  <si>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</si>
  <si>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</si>
  <si>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</si>
  <si>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</si>
  <si>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</si>
  <si>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</si>
  <si>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</si>
  <si>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</si>
  <si>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</si>
  <si>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</si>
  <si>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</si>
  <si>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</si>
  <si>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</si>
  <si>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</si>
  <si>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</si>
  <si>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</si>
  <si>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</si>
  <si>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</si>
  <si>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</si>
  <si>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</si>
  <si>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</si>
  <si>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</si>
  <si>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</si>
  <si>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</si>
  <si>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</si>
  <si>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</si>
  <si>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</si>
  <si>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</si>
  <si>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</si>
  <si>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</si>
  <si>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</si>
  <si>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</si>
  <si>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</si>
  <si>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</si>
  <si>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</si>
  <si>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</si>
  <si>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</si>
  <si>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</si>
  <si>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</si>
  <si>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</si>
  <si>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</si>
  <si>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</si>
  <si>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</si>
  <si>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</si>
  <si>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</si>
  <si>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</si>
  <si>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</si>
  <si>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</si>
  <si>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</si>
  <si>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</si>
  <si>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</si>
  <si>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</si>
  <si>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</si>
  <si>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</si>
  <si>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</si>
  <si>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</si>
  <si>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</si>
  <si>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</si>
  <si>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</si>
  <si>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</si>
  <si>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</si>
  <si>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</si>
  <si>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</si>
  <si>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</si>
  <si>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</si>
  <si>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</si>
  <si>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</si>
  <si>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</si>
  <si>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</si>
  <si>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</si>
  <si>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</si>
  <si>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</si>
  <si>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</si>
  <si>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</si>
  <si>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</si>
  <si>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</si>
  <si>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</si>
  <si>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</si>
  <si>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</si>
  <si>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</si>
  <si>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</si>
  <si>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</si>
  <si>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</si>
  <si>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</si>
  <si>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</si>
  <si>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</si>
  <si>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</si>
  <si>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</si>
  <si>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</si>
  <si>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</si>
  <si>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</si>
  <si>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</si>
  <si>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</si>
  <si>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</si>
  <si>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</si>
  <si>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</si>
  <si>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</si>
  <si>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</si>
  <si>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</si>
  <si>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</si>
  <si>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</si>
  <si>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</si>
  <si>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</si>
  <si>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</si>
  <si>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</si>
  <si>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</si>
  <si>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</si>
  <si>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</si>
  <si>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</si>
  <si>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</si>
  <si>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</si>
  <si>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</si>
  <si>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</si>
  <si>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</si>
  <si>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</si>
  <si>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</si>
  <si>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</si>
  <si>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</si>
  <si>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</si>
  <si>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</si>
  <si>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</si>
  <si>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</si>
  <si>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</si>
  <si>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</si>
  <si>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</si>
  <si>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</si>
  <si>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</si>
  <si>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</si>
  <si>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</si>
  <si>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</si>
  <si>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</si>
  <si>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</si>
  <si>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</si>
  <si>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</si>
  <si>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</si>
  <si>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</si>
  <si>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</si>
  <si>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</si>
  <si>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</si>
  <si>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</si>
  <si>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</si>
  <si>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</si>
  <si>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</si>
  <si>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</si>
  <si>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</si>
  <si>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</si>
  <si>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</si>
  <si>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</si>
  <si>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</si>
  <si>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</si>
  <si>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</si>
  <si>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</si>
  <si>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</si>
  <si>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</si>
  <si>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</si>
  <si>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</si>
  <si>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</si>
  <si>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</si>
  <si>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</si>
  <si>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</si>
  <si>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</si>
  <si>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</si>
  <si>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</si>
  <si>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</si>
  <si>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</si>
  <si>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</si>
  <si>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</si>
  <si>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</si>
  <si>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</si>
  <si>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</si>
  <si>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</si>
  <si>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</si>
  <si>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</si>
  <si>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</si>
  <si>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</si>
  <si>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</si>
  <si>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</si>
  <si>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</si>
  <si>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</si>
  <si>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</si>
  <si>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</si>
  <si>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</si>
  <si>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</si>
  <si>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</si>
  <si>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</si>
  <si>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</si>
  <si>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</si>
  <si>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</si>
  <si>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</si>
  <si>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</si>
  <si>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</si>
  <si>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</si>
  <si>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</si>
  <si>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</si>
  <si>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</si>
  <si>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</si>
  <si>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</si>
  <si>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</si>
  <si>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</si>
  <si>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</si>
  <si>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</si>
  <si>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</si>
  <si>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</si>
  <si>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</si>
  <si>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</si>
  <si>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</si>
  <si>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</si>
  <si>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</si>
  <si>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</si>
  <si>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</si>
  <si>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</si>
  <si>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</si>
  <si>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</si>
  <si>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</si>
  <si>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</si>
  <si>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</si>
  <si>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</si>
  <si>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</si>
  <si>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</si>
  <si>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</si>
  <si>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</si>
  <si>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</si>
  <si>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</si>
  <si>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</si>
  <si>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</si>
  <si>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</si>
  <si>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</si>
  <si>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</si>
  <si>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</si>
  <si>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</si>
  <si>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</si>
  <si>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</si>
  <si>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</si>
  <si>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</si>
  <si>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</si>
  <si>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</si>
  <si>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</si>
  <si>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</si>
  <si>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</si>
  <si>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</si>
  <si>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</si>
  <si>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</si>
  <si>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</si>
  <si>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</si>
  <si>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</si>
  <si>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</si>
  <si>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</si>
  <si>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</si>
  <si>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</si>
  <si>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</si>
  <si>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</si>
  <si>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</si>
  <si>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</si>
  <si>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</si>
  <si>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</si>
  <si>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</si>
  <si>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</si>
  <si>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</si>
  <si>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</si>
  <si>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</si>
  <si>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</si>
  <si>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</si>
  <si>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</si>
  <si>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</si>
  <si>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</si>
  <si>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</si>
  <si>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</si>
  <si>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</si>
  <si>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</si>
  <si>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</si>
  <si>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</si>
  <si>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</si>
  <si>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</si>
  <si>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</si>
  <si>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</si>
  <si>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</si>
  <si>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</si>
  <si>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</si>
  <si>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</si>
  <si>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</si>
  <si>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</si>
  <si>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</si>
  <si>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</si>
  <si>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</si>
  <si>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</si>
  <si>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</si>
  <si>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</si>
  <si>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</si>
  <si>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</si>
  <si>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</si>
  <si>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</si>
  <si>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</si>
  <si>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</si>
  <si>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</si>
  <si>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</si>
  <si>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</si>
  <si>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</si>
  <si>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</si>
  <si>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</si>
  <si>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</si>
  <si>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</si>
  <si>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</si>
  <si>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</si>
  <si>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</si>
  <si>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</si>
  <si>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</si>
  <si>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</si>
  <si>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</si>
  <si>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</si>
  <si>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</si>
  <si>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</si>
  <si>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</si>
  <si>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</si>
  <si>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</si>
  <si>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</si>
  <si>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</si>
  <si>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</si>
  <si>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</si>
  <si>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</si>
  <si>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</si>
  <si>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</si>
  <si>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</si>
  <si>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</si>
  <si>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</si>
  <si>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</si>
  <si>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</si>
  <si>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</si>
  <si>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</si>
  <si>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</si>
  <si>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</si>
  <si>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</si>
  <si>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</si>
  <si>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</si>
  <si>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</si>
  <si>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</si>
  <si>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</si>
  <si>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</si>
  <si>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</si>
  <si>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</si>
  <si>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</si>
  <si>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</si>
  <si>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</si>
  <si>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</si>
  <si>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</si>
  <si>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</si>
  <si>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</si>
  <si>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</si>
  <si>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</si>
  <si>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</si>
  <si>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</si>
  <si>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</si>
  <si>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</si>
  <si>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</si>
  <si>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</si>
  <si>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</si>
  <si>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</si>
  <si>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</si>
  <si>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</si>
  <si>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</si>
  <si>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</si>
  <si>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</si>
  <si>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</si>
  <si>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</si>
  <si>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</si>
  <si>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</si>
  <si>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</si>
  <si>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</si>
  <si>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</si>
  <si>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</si>
  <si>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</si>
  <si>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</si>
  <si>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</si>
  <si>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</si>
  <si>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</si>
  <si>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</si>
  <si>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</si>
  <si>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</si>
  <si>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</si>
  <si>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</si>
  <si>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</si>
  <si>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</si>
  <si>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</si>
  <si>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</si>
  <si>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</si>
  <si>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</si>
  <si>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</si>
  <si>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</si>
  <si>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</si>
  <si>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</si>
  <si>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</si>
  <si>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</si>
  <si>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</si>
  <si>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</si>
  <si>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</si>
  <si>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</si>
  <si>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</si>
  <si>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</si>
  <si>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</si>
  <si>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</si>
  <si>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</si>
  <si>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</si>
  <si>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</si>
  <si>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</si>
  <si>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</si>
  <si>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</si>
  <si>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</si>
  <si>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</si>
  <si>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</si>
  <si>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</si>
  <si>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</si>
  <si>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</si>
  <si>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</si>
  <si>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</si>
  <si>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</si>
  <si>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</si>
  <si>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</si>
  <si>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</si>
  <si>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</si>
  <si>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</si>
  <si>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</si>
  <si>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</si>
  <si>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</si>
  <si>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</si>
  <si>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</si>
  <si>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</si>
  <si>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</si>
  <si>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</si>
  <si>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</si>
  <si>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</si>
  <si>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</si>
  <si>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</si>
  <si>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</si>
  <si>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</si>
  <si>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</si>
  <si>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</si>
  <si>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</si>
  <si>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</si>
  <si>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</si>
  <si>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</si>
  <si>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</si>
  <si>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</si>
  <si>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</si>
  <si>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</si>
  <si>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</si>
  <si>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</si>
  <si>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</si>
  <si>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</si>
  <si>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</si>
  <si>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</si>
  <si>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</si>
  <si>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</si>
  <si>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</si>
  <si>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</si>
  <si>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</si>
  <si>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</si>
  <si>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</si>
  <si>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</si>
  <si>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</si>
  <si>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</si>
  <si>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</si>
  <si>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</si>
  <si>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</si>
  <si>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</si>
  <si>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</si>
  <si>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</si>
  <si>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</si>
  <si>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</si>
  <si>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</si>
  <si>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</si>
  <si>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</si>
  <si>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</si>
  <si>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</si>
  <si>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</si>
  <si>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</si>
  <si>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</si>
  <si>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</si>
  <si>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</si>
  <si>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</si>
  <si>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</si>
  <si>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</si>
  <si>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</si>
  <si>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</si>
  <si>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</si>
  <si>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</si>
  <si>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</si>
  <si>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</si>
  <si>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</si>
  <si>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</si>
  <si>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</si>
  <si>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</si>
  <si>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</si>
  <si>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</si>
  <si>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</si>
  <si>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</si>
  <si>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</si>
  <si>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</si>
  <si>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</si>
  <si>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</si>
  <si>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</si>
  <si>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</si>
  <si>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</si>
  <si>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</si>
  <si>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</si>
  <si>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</si>
  <si>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</si>
  <si>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</si>
  <si>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</si>
  <si>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</si>
  <si>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</si>
  <si>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</si>
  <si>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</si>
  <si>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</si>
  <si>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</si>
  <si>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</si>
  <si>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</si>
  <si>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</si>
  <si>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</si>
  <si>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</si>
  <si>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</si>
  <si>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</si>
  <si>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</si>
  <si>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</si>
  <si>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</si>
  <si>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</si>
  <si>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</si>
  <si>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</si>
  <si>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</si>
  <si>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</si>
  <si>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</si>
  <si>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</si>
  <si>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</si>
  <si>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</si>
  <si>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</si>
  <si>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</si>
  <si>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</si>
  <si>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</si>
  <si>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</si>
  <si>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</si>
  <si>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</si>
  <si>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</si>
  <si>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</si>
  <si>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</si>
  <si>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</si>
  <si>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</si>
  <si>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</si>
  <si>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</si>
  <si>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</si>
  <si>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</si>
  <si>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</si>
  <si>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</si>
  <si>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</si>
  <si>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</si>
  <si>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</si>
  <si>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</si>
  <si>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</si>
  <si>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</si>
  <si>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</si>
  <si>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</si>
  <si>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</si>
  <si>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</si>
  <si>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</si>
  <si>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</si>
  <si>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</si>
  <si>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</si>
  <si>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</si>
  <si>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</si>
  <si>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</si>
  <si>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</si>
  <si>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</si>
  <si>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</si>
  <si>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</si>
  <si>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</si>
  <si>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</si>
  <si>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</si>
  <si>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</si>
  <si>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</si>
  <si>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</si>
  <si>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</si>
  <si>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</si>
  <si>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</si>
  <si>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</si>
  <si>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</si>
  <si>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</si>
  <si>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</si>
  <si>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</si>
  <si>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</si>
  <si>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</si>
  <si>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</si>
  <si>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</si>
  <si>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</si>
  <si>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</si>
  <si>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</si>
  <si>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</si>
  <si>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</si>
  <si>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</si>
  <si>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</si>
  <si>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</si>
  <si>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</si>
  <si>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</si>
  <si>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</si>
  <si>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</si>
  <si>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</si>
  <si>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</si>
  <si>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</si>
  <si>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</si>
  <si>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</si>
  <si>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</si>
  <si>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</si>
  <si>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</si>
  <si>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</si>
  <si>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</si>
  <si>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</si>
  <si>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</si>
  <si>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</si>
  <si>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</si>
  <si>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</si>
  <si>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</si>
  <si>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</si>
  <si>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</si>
  <si>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</si>
  <si>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</si>
  <si>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</si>
  <si>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</si>
  <si>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</si>
  <si>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</si>
  <si>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</si>
  <si>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</si>
  <si>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</si>
  <si>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</si>
  <si>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</si>
  <si>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</si>
  <si>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</si>
  <si>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</si>
  <si>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</si>
  <si>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</si>
  <si>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</si>
  <si>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</si>
  <si>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</si>
  <si>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</si>
  <si>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</si>
  <si>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</si>
  <si>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</si>
  <si>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</si>
  <si>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</si>
  <si>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</si>
  <si>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</si>
  <si>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</si>
  <si>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</si>
  <si>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</si>
  <si>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</si>
  <si>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</si>
  <si>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</si>
  <si>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</si>
  <si>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</si>
  <si>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</si>
  <si>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</si>
  <si>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</si>
  <si>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</si>
  <si>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</si>
  <si>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</si>
  <si>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</si>
  <si>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</si>
  <si>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</si>
  <si>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</si>
  <si>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</si>
  <si>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</si>
  <si>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</si>
  <si>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</si>
  <si>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</si>
  <si>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</si>
  <si>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</si>
  <si>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</si>
  <si>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</si>
  <si>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</si>
  <si>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</si>
  <si>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</si>
  <si>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</si>
  <si>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</si>
  <si>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</si>
  <si>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</si>
  <si>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</si>
  <si>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</si>
  <si>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</si>
  <si>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</si>
  <si>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</si>
  <si>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</si>
  <si>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</si>
  <si>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</si>
  <si>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</si>
  <si>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</si>
  <si>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</si>
  <si>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</si>
  <si>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</si>
  <si>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</si>
  <si>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</si>
  <si>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</si>
  <si>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</si>
  <si>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</si>
  <si>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</si>
  <si>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</si>
  <si>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</si>
  <si>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</si>
  <si>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</si>
  <si>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</si>
  <si>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</si>
  <si>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</si>
  <si>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</si>
  <si>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</si>
  <si>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</si>
  <si>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</si>
  <si>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</si>
  <si>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</si>
  <si>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</si>
  <si>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</si>
  <si>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</si>
  <si>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</si>
  <si>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</si>
  <si>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</si>
  <si>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</si>
  <si>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</si>
  <si>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</si>
  <si>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</si>
  <si>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</si>
  <si>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</si>
  <si>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</si>
  <si>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</si>
  <si>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</si>
  <si>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</si>
  <si>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</si>
  <si>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</si>
  <si>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</si>
  <si>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</si>
  <si>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</si>
  <si>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</si>
  <si>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</si>
  <si>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</si>
  <si>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</si>
  <si>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</si>
  <si>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</si>
  <si>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</si>
  <si>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</si>
  <si>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</si>
  <si>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</si>
  <si>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</si>
  <si>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</si>
  <si>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</si>
  <si>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</si>
  <si>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</si>
  <si>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</si>
  <si>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</si>
  <si>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</si>
  <si>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</si>
  <si>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</si>
  <si>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</si>
  <si>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</si>
  <si>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</si>
  <si>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</si>
  <si>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</si>
  <si>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</si>
  <si>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</si>
  <si>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</si>
  <si>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</si>
  <si>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</si>
  <si>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</si>
  <si>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</si>
  <si>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</si>
  <si>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</si>
  <si>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</si>
  <si>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</si>
  <si>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</si>
  <si>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</si>
  <si>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</si>
  <si>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</si>
  <si>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</si>
  <si>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</si>
  <si>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</si>
  <si>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</si>
  <si>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</si>
  <si>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</si>
  <si>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</si>
  <si>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</si>
  <si>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</si>
  <si>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</si>
  <si>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</si>
  <si>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</si>
  <si>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</si>
  <si>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</si>
  <si>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</si>
  <si>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</si>
  <si>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</si>
  <si>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</si>
  <si>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</si>
  <si>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</si>
  <si>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</si>
  <si>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</si>
  <si>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</si>
  <si>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</si>
  <si>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</si>
  <si>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</si>
  <si>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</si>
  <si>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</si>
  <si>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</si>
  <si>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</si>
  <si>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</si>
  <si>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</si>
  <si>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</si>
  <si>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</si>
  <si>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</si>
  <si>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</si>
  <si>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</si>
  <si>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</si>
  <si>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</si>
  <si>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</si>
  <si>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</si>
  <si>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</si>
  <si>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</si>
  <si>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</si>
  <si>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</si>
  <si>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</si>
  <si>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</si>
  <si>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</si>
  <si>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</si>
  <si>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</si>
  <si>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</si>
  <si>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</si>
  <si>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</si>
  <si>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</si>
  <si>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</si>
  <si>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</si>
  <si>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</si>
  <si>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</si>
  <si>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</si>
  <si>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</si>
  <si>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</si>
  <si>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</si>
  <si>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</si>
  <si>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</si>
  <si>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</si>
  <si>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</si>
  <si>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</si>
  <si>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</si>
  <si>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</si>
  <si>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</si>
  <si>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</si>
  <si>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</si>
  <si>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</si>
  <si>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</si>
  <si>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</si>
  <si>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</si>
  <si>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</si>
  <si>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</si>
  <si>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</si>
  <si>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</si>
  <si>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</si>
  <si>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</si>
  <si>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</si>
  <si>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</si>
  <si>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</si>
  <si>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</si>
  <si>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</si>
  <si>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</si>
  <si>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</si>
  <si>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</si>
  <si>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</si>
  <si>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</si>
  <si>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</si>
  <si>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</si>
  <si>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</si>
  <si>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</si>
  <si>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</si>
  <si>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</si>
  <si>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</si>
  <si>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</si>
  <si>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</si>
  <si>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</si>
  <si>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</si>
  <si>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</si>
  <si>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</si>
  <si>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</si>
  <si>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</si>
  <si>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</si>
  <si>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</si>
  <si>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</si>
  <si>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</si>
  <si>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</si>
  <si>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</si>
  <si>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</si>
  <si>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</si>
  <si>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</si>
  <si>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</si>
  <si>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</si>
  <si>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</si>
  <si>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</si>
  <si>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</si>
  <si>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</si>
  <si>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</si>
  <si>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</si>
  <si>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</si>
  <si>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</si>
  <si>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</si>
  <si>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</si>
  <si>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</si>
  <si>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</si>
  <si>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</si>
  <si>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</si>
  <si>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</si>
  <si>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</si>
  <si>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</si>
  <si>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</si>
  <si>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</si>
  <si>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</si>
  <si>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</si>
  <si>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</si>
  <si>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</si>
  <si>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</si>
  <si>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</si>
  <si>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</si>
  <si>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</si>
  <si>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</si>
  <si>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</si>
  <si>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</si>
  <si>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</si>
  <si>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</si>
  <si>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</si>
  <si>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</si>
  <si>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</si>
  <si>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</si>
  <si>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</si>
  <si>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</si>
  <si>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</si>
  <si>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</si>
  <si>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</si>
  <si>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</si>
  <si>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</si>
  <si>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</si>
  <si>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</si>
  <si>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</si>
  <si>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</si>
  <si>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</si>
  <si>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</si>
  <si>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</si>
  <si>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</si>
  <si>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</si>
  <si>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</si>
  <si>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</si>
  <si>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</si>
  <si>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</si>
  <si>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</si>
  <si>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</si>
  <si>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</si>
  <si>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</si>
  <si>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</si>
  <si>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</si>
  <si>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</si>
  <si>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</si>
  <si>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</si>
  <si>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</si>
  <si>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</si>
  <si>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</si>
  <si>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</si>
  <si>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</si>
  <si>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</si>
  <si>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</si>
  <si>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</si>
  <si>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</si>
  <si>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</si>
  <si>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</si>
  <si>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</si>
  <si>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</si>
  <si>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</si>
  <si>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</si>
  <si>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</si>
  <si>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</si>
  <si>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</si>
  <si>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</si>
  <si>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</si>
  <si>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</si>
  <si>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</si>
  <si>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</si>
  <si>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</si>
  <si>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</si>
  <si>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</si>
  <si>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</si>
  <si>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</si>
  <si>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</si>
  <si>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</si>
  <si>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</si>
  <si>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</si>
  <si>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</si>
  <si>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</si>
  <si>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</si>
  <si>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</si>
  <si>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</si>
  <si>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</si>
  <si>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</si>
  <si>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</si>
  <si>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</si>
  <si>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</si>
  <si>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</si>
  <si>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</si>
  <si>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</si>
  <si>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</si>
  <si>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</si>
  <si>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</si>
  <si>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</si>
  <si>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</si>
  <si>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</si>
  <si>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</si>
  <si>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</si>
  <si>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</si>
  <si>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</si>
  <si>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</si>
  <si>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</si>
  <si>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</si>
  <si>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</si>
  <si>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</si>
  <si>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</si>
  <si>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</si>
  <si>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</si>
  <si>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</si>
  <si>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</si>
  <si>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</si>
  <si>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</si>
  <si>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</si>
  <si>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</si>
  <si>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</si>
  <si>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</si>
  <si>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</si>
  <si>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</si>
  <si>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</si>
  <si>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</si>
  <si>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</si>
  <si>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</si>
  <si>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</si>
  <si>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</si>
  <si>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</si>
  <si>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</si>
  <si>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</si>
  <si>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</si>
  <si>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</si>
  <si>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</si>
  <si>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</si>
  <si>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</si>
  <si>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</si>
  <si>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</si>
  <si>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</si>
  <si>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</si>
  <si>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</si>
  <si>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</si>
  <si>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</si>
  <si>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</si>
  <si>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</si>
  <si>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</si>
  <si>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</si>
  <si>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</si>
  <si>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</si>
  <si>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</si>
  <si>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</si>
  <si>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</si>
  <si>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</si>
  <si>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</si>
  <si>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</si>
  <si>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</si>
  <si>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</si>
  <si>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</si>
  <si>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</si>
  <si>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</si>
  <si>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</si>
  <si>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</si>
  <si>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</si>
  <si>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</si>
  <si>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</si>
  <si>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</si>
  <si>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</si>
  <si>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</si>
  <si>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</si>
  <si>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</si>
  <si>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</si>
  <si>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</si>
  <si>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</si>
  <si>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</si>
  <si>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</si>
  <si>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</si>
  <si>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</si>
  <si>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</si>
  <si>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</si>
  <si>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</si>
  <si>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</si>
  <si>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</si>
  <si>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</si>
  <si>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</si>
  <si>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</si>
  <si>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</si>
  <si>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</si>
  <si>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</si>
  <si>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</si>
  <si>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</si>
  <si>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</si>
  <si>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</si>
  <si>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</si>
  <si>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</si>
  <si>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</si>
  <si>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</si>
  <si>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</si>
  <si>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</si>
  <si>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</si>
  <si>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</si>
  <si>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</si>
  <si>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</si>
  <si>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</si>
  <si>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</si>
  <si>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</si>
  <si>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</si>
  <si>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</si>
  <si>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</si>
  <si>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</si>
  <si>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</si>
  <si>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</si>
  <si>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</si>
  <si>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</si>
  <si>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</si>
  <si>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</si>
  <si>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</si>
  <si>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</si>
  <si>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</si>
  <si>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</si>
  <si>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</si>
  <si>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</si>
  <si>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</si>
  <si>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</si>
  <si>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</si>
  <si>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</si>
  <si>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</si>
  <si>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</si>
  <si>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</si>
  <si>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</si>
  <si>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</si>
  <si>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</si>
  <si>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</si>
  <si>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</si>
  <si>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</si>
  <si>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</si>
  <si>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</si>
  <si>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</si>
  <si>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</si>
  <si>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</si>
  <si>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</si>
  <si>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</si>
  <si>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</si>
  <si>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</si>
  <si>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</si>
  <si>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</si>
  <si>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</si>
  <si>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</si>
  <si>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</si>
  <si>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</si>
  <si>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</si>
  <si>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</si>
  <si>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</si>
  <si>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</si>
  <si>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</si>
  <si>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</si>
  <si>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</si>
  <si>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</si>
  <si>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</si>
  <si>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</si>
  <si>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</si>
  <si>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</si>
  <si>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</si>
  <si>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</si>
  <si>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</si>
  <si>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</si>
  <si>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</si>
  <si>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</si>
  <si>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</si>
  <si>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</si>
  <si>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</si>
  <si>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</si>
  <si>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</si>
  <si>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</si>
  <si>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</si>
  <si>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</si>
  <si>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</si>
  <si>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</si>
  <si>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</si>
  <si>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</si>
  <si>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</si>
  <si>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</si>
  <si>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</si>
  <si>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</si>
  <si>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</si>
  <si>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</si>
  <si>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</si>
  <si>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</si>
  <si>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</si>
  <si>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</si>
  <si>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</si>
  <si>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</si>
  <si>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</si>
  <si>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</si>
  <si>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</si>
  <si>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</si>
  <si>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</si>
  <si>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</si>
  <si>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</si>
  <si>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</si>
  <si>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</si>
  <si>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</si>
  <si>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</si>
  <si>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</si>
  <si>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</si>
  <si>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</si>
  <si>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</si>
  <si>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</si>
  <si>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</si>
  <si>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</si>
  <si>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</si>
  <si>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</si>
  <si>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</si>
  <si>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</si>
  <si>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</si>
  <si>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</si>
  <si>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</si>
  <si>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</si>
  <si>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</si>
  <si>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</si>
  <si>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</si>
  <si>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</si>
  <si>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</si>
  <si>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</si>
  <si>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</si>
  <si>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</si>
  <si>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</si>
  <si>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</si>
  <si>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</si>
  <si>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</si>
  <si>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</si>
  <si>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</si>
  <si>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</si>
  <si>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</si>
  <si>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</si>
  <si>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</si>
  <si>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</si>
  <si>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</si>
  <si>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</si>
  <si>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</si>
  <si>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</si>
  <si>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</si>
  <si>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</si>
  <si>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</si>
  <si>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</si>
  <si>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</si>
  <si>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</si>
  <si>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</si>
  <si>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</si>
  <si>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</si>
  <si>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</si>
  <si>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</si>
  <si>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</si>
  <si>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</si>
  <si>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</si>
  <si>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</si>
  <si>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</si>
  <si>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</si>
  <si>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</si>
  <si>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</si>
  <si>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</si>
  <si>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</si>
  <si>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</si>
  <si>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</si>
  <si>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</si>
  <si>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</si>
  <si>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</si>
  <si>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</si>
  <si>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</si>
  <si>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</si>
  <si>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</si>
  <si>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</si>
  <si>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</si>
  <si>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</si>
  <si>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</si>
  <si>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</si>
  <si>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</si>
  <si>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</si>
  <si>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</si>
  <si>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</si>
  <si>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</si>
  <si>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</si>
  <si>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</si>
  <si>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</si>
  <si>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</si>
  <si>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</si>
  <si>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</si>
  <si>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</si>
  <si>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</si>
  <si>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</si>
  <si>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</si>
  <si>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</si>
  <si>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</si>
  <si>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</si>
  <si>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</si>
  <si>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</si>
  <si>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</si>
  <si>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</si>
  <si>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</si>
  <si>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</si>
  <si>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</si>
  <si>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</si>
  <si>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</si>
  <si>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</si>
  <si>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</si>
  <si>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</si>
  <si>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</si>
  <si>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</si>
  <si>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</si>
  <si>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</si>
  <si>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</si>
  <si>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</si>
  <si>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</si>
  <si>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</si>
  <si>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</si>
  <si>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</si>
  <si>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</si>
  <si>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</si>
  <si>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</si>
  <si>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</si>
  <si>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</si>
  <si>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</si>
  <si>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</si>
  <si>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</si>
  <si>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</si>
  <si>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</si>
  <si>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</si>
  <si>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</si>
  <si>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</si>
  <si>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</si>
  <si>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</si>
  <si>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</si>
  <si>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</si>
  <si>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</si>
  <si>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</si>
  <si>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</si>
  <si>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</si>
  <si>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</si>
  <si>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</si>
  <si>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</si>
  <si>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</si>
  <si>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</si>
  <si>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</si>
  <si>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</si>
  <si>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</si>
  <si>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</si>
  <si>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</si>
  <si>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</si>
  <si>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</si>
  <si>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</si>
  <si>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</si>
  <si>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</si>
  <si>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</si>
  <si>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</si>
  <si>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</si>
  <si>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</si>
  <si>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</si>
  <si>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</si>
  <si>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</si>
  <si>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</si>
  <si>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</si>
  <si>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</si>
  <si>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</si>
  <si>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</si>
  <si>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</si>
  <si>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</si>
  <si>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</si>
  <si>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</si>
  <si>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</si>
  <si>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</si>
  <si>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</si>
  <si>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</si>
  <si>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</si>
  <si>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</si>
  <si>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</si>
  <si>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</si>
  <si>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</si>
  <si>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</si>
  <si>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</si>
  <si>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</si>
  <si>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</si>
  <si>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</si>
  <si>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</si>
  <si>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</si>
  <si>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</si>
  <si>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</si>
  <si>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</si>
  <si>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</si>
  <si>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</si>
  <si>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</si>
  <si>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</si>
  <si>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</si>
  <si>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</si>
  <si>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</si>
  <si>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</si>
  <si>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</si>
  <si>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</si>
  <si>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</si>
  <si>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</si>
  <si>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</si>
  <si>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</si>
  <si>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</si>
  <si>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</si>
  <si>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</si>
  <si>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</si>
  <si>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</si>
  <si>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</si>
  <si>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</si>
  <si>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</si>
  <si>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</si>
  <si>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</si>
  <si>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</si>
  <si>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</si>
  <si>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</si>
  <si>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</si>
  <si>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</si>
  <si>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</si>
  <si>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</si>
  <si>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</si>
  <si>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</si>
  <si>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</si>
  <si>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</si>
  <si>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</si>
  <si>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</si>
  <si>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</si>
  <si>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</si>
  <si>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</si>
  <si>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</si>
  <si>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</si>
  <si>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</si>
  <si>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</si>
  <si>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</si>
  <si>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</si>
  <si>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</si>
  <si>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</si>
  <si>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</si>
  <si>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</si>
  <si>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</si>
  <si>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</si>
  <si>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</si>
  <si>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</si>
  <si>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</si>
  <si>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</si>
  <si>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</si>
  <si>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</si>
  <si>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</si>
  <si>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</si>
  <si>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</si>
  <si>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</si>
  <si>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</si>
  <si>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</si>
  <si>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</si>
  <si>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</si>
  <si>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</si>
  <si>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</si>
  <si>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</si>
  <si>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</si>
  <si>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</si>
  <si>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</si>
  <si>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</si>
  <si>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</si>
  <si>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</si>
  <si>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</si>
  <si>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</si>
  <si>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</si>
  <si>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</si>
  <si>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</si>
  <si>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</si>
  <si>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</si>
  <si>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</si>
  <si>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</si>
  <si>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</si>
  <si>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</si>
  <si>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</si>
  <si>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</si>
  <si>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</si>
  <si>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</si>
  <si>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</si>
  <si>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</si>
  <si>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</si>
  <si>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</si>
  <si>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</si>
  <si>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</si>
  <si>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</si>
  <si>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</si>
  <si>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</si>
  <si>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</si>
  <si>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</si>
  <si>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</si>
  <si>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</si>
  <si>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</si>
  <si>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</si>
  <si>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</si>
  <si>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</si>
  <si>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</si>
  <si>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</si>
  <si>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</si>
  <si>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</si>
  <si>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</si>
  <si>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</si>
  <si>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</si>
  <si>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</si>
  <si>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</si>
  <si>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</si>
  <si>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</si>
  <si>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</si>
  <si>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</si>
  <si>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</si>
  <si>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</si>
  <si>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</si>
  <si>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</si>
  <si>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</si>
  <si>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</si>
  <si>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</si>
  <si>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</si>
  <si>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</si>
  <si>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</si>
  <si>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</si>
  <si>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</si>
  <si>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</si>
  <si>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</si>
  <si>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</si>
  <si>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</si>
  <si>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</si>
  <si>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</si>
  <si>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</si>
  <si>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</si>
  <si>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</si>
  <si>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</si>
  <si>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</si>
  <si>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</si>
  <si>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</si>
  <si>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</si>
  <si>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</si>
  <si>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</si>
  <si>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</si>
  <si>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</si>
  <si>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</si>
  <si>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</si>
  <si>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</si>
  <si>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</si>
  <si>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</si>
  <si>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</si>
  <si>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</si>
  <si>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</si>
  <si>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</si>
  <si>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</si>
  <si>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</si>
  <si>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</si>
  <si>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</si>
  <si>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</si>
  <si>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</si>
  <si>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</si>
  <si>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</si>
  <si>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</si>
  <si>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</si>
  <si>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</si>
  <si>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</si>
  <si>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</si>
  <si>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</si>
  <si>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</si>
  <si>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</si>
  <si>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</si>
  <si>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</si>
  <si>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</si>
  <si>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</si>
  <si>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</si>
  <si>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</si>
  <si>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</si>
  <si>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</si>
  <si>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</si>
  <si>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</si>
  <si>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</si>
  <si>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</si>
  <si>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</si>
  <si>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</si>
  <si>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</si>
  <si>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</si>
  <si>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</si>
  <si>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</si>
  <si>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</si>
  <si>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</si>
  <si>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</si>
  <si>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</si>
  <si>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</si>
  <si>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</si>
  <si>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</si>
  <si>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</si>
  <si>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</si>
  <si>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</si>
  <si>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</si>
  <si>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</si>
  <si>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</si>
  <si>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</si>
  <si>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</si>
  <si>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</si>
  <si>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</si>
  <si>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</si>
  <si>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</si>
  <si>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</si>
  <si>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</si>
  <si>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</si>
  <si>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</si>
  <si>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</si>
  <si>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</si>
  <si>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</si>
  <si>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</si>
  <si>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</si>
  <si>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</si>
  <si>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</si>
  <si>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</si>
  <si>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</si>
  <si>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</si>
  <si>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</si>
  <si>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</si>
  <si>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</si>
  <si>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</si>
  <si>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</si>
  <si>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</si>
  <si>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</si>
  <si>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</si>
  <si>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</si>
  <si>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</si>
  <si>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</si>
  <si>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</si>
  <si>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</si>
  <si>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</si>
  <si>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</si>
  <si>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</si>
  <si>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</si>
  <si>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</si>
  <si>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</si>
  <si>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</si>
  <si>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</si>
  <si>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</si>
  <si>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</si>
  <si>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</si>
  <si>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</si>
  <si>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</si>
  <si>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</si>
  <si>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</si>
  <si>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</si>
  <si>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</si>
  <si>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</si>
  <si>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</si>
  <si>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</si>
  <si>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</si>
  <si>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</si>
  <si>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</si>
  <si>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</si>
  <si>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</si>
  <si>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</si>
  <si>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</si>
  <si>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</si>
  <si>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</si>
  <si>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</si>
  <si>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</si>
  <si>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</si>
  <si>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</si>
  <si>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</si>
  <si>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</si>
  <si>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</si>
  <si>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</si>
  <si>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</si>
  <si>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</si>
  <si>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</si>
  <si>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</si>
  <si>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</si>
  <si>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</si>
  <si>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</si>
  <si>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</si>
  <si>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</si>
  <si>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</si>
  <si>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</si>
  <si>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</si>
  <si>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</si>
  <si>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</si>
  <si>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</si>
  <si>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</si>
  <si>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</si>
  <si>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</si>
  <si>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</si>
  <si>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</si>
  <si>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</si>
  <si>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</si>
  <si>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</si>
  <si>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</si>
  <si>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</si>
  <si>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</si>
  <si>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</si>
  <si>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</si>
  <si>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</si>
  <si>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</si>
  <si>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</si>
  <si>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</si>
  <si>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</si>
  <si>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</si>
  <si>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</si>
  <si>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</si>
  <si>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</si>
  <si>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</si>
  <si>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</si>
  <si>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</si>
  <si>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</si>
  <si>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</si>
  <si>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</si>
  <si>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</si>
  <si>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</si>
  <si>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</si>
  <si>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</si>
  <si>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</si>
  <si>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</si>
  <si>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</si>
  <si>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</si>
  <si>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</si>
  <si>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</si>
  <si>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</si>
  <si>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</si>
  <si>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</si>
  <si>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</si>
  <si>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</si>
  <si>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</si>
  <si>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</si>
  <si>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</si>
  <si>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</si>
  <si>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</si>
  <si>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</si>
  <si>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</si>
  <si>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</si>
  <si>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</si>
  <si>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</si>
  <si>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</si>
  <si>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</si>
  <si>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</si>
  <si>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</si>
  <si>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</si>
  <si>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</si>
  <si>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</si>
  <si>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</si>
  <si>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</si>
  <si>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</si>
  <si>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</si>
  <si>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</si>
  <si>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</si>
  <si>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</si>
  <si>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</si>
  <si>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</si>
  <si>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</si>
  <si>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</si>
  <si>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</si>
  <si>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</si>
  <si>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</si>
  <si>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</si>
  <si>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</si>
  <si>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</si>
  <si>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</si>
  <si>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</si>
  <si>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</si>
  <si>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</si>
  <si>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</si>
  <si>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</si>
  <si>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</si>
  <si>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</si>
  <si>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</si>
  <si>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</si>
  <si>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</si>
  <si>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</si>
  <si>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</si>
  <si>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</si>
  <si>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</si>
  <si>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</si>
  <si>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</si>
  <si>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</si>
  <si>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</si>
  <si>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</si>
  <si>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</si>
  <si>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</si>
  <si>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</si>
  <si>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</si>
  <si>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</si>
  <si>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</si>
  <si>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</si>
  <si>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</si>
  <si>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</si>
  <si>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</si>
  <si>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</si>
  <si>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</si>
  <si>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</si>
  <si>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</si>
  <si>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</si>
  <si>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</si>
  <si>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</si>
  <si>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</si>
  <si>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</si>
  <si>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</si>
  <si>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</si>
  <si>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</si>
  <si>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</si>
  <si>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</si>
  <si>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</si>
  <si>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</si>
  <si>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</si>
  <si>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</si>
  <si>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</si>
  <si>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</si>
  <si>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</si>
  <si>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</si>
  <si>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</si>
  <si>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</si>
  <si>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</si>
  <si>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</si>
  <si>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</si>
  <si>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</si>
  <si>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</si>
  <si>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</si>
  <si>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</si>
  <si>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</si>
  <si>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</si>
  <si>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</si>
  <si>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</si>
  <si>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</si>
  <si>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</si>
  <si>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</si>
  <si>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</si>
  <si>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</si>
  <si>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</si>
  <si>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</si>
  <si>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</si>
  <si>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</si>
  <si>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</si>
  <si>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</si>
  <si>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</si>
  <si>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</si>
  <si>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</si>
  <si>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</si>
  <si>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</si>
  <si>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</si>
  <si>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</si>
  <si>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</si>
  <si>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</si>
  <si>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</si>
  <si>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</si>
  <si>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</si>
  <si>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</si>
  <si>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</si>
  <si>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</si>
  <si>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</si>
  <si>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</si>
  <si>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</si>
  <si>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</si>
  <si>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</si>
  <si>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</si>
  <si>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</si>
  <si>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</si>
  <si>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</si>
  <si>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</si>
  <si>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</si>
  <si>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</si>
  <si>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</si>
  <si>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</si>
  <si>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</si>
  <si>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</si>
  <si>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</si>
  <si>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</si>
  <si>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</si>
  <si>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</si>
  <si>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</si>
  <si>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</si>
  <si>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</si>
  <si>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</si>
  <si>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</si>
  <si>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</si>
  <si>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</si>
  <si>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</si>
  <si>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</si>
  <si>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</si>
  <si>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</si>
  <si>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</si>
  <si>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</si>
  <si>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</si>
  <si>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</si>
  <si>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</si>
  <si>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</si>
  <si>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</si>
  <si>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</si>
  <si>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</si>
  <si>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</si>
  <si>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</si>
  <si>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</si>
  <si>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</si>
  <si>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</si>
  <si>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</si>
  <si>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</si>
  <si>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</si>
  <si>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</si>
  <si>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</si>
  <si>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</si>
  <si>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</si>
  <si>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</si>
  <si>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</si>
  <si>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</si>
  <si>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</si>
  <si>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</si>
  <si>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</si>
  <si>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</si>
  <si>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</si>
  <si>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</si>
  <si>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</si>
  <si>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</si>
  <si>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</si>
  <si>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</si>
  <si>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</si>
  <si>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</si>
  <si>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</si>
  <si>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</si>
  <si>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</si>
  <si>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</si>
  <si>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</si>
  <si>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</si>
  <si>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</si>
  <si>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</si>
  <si>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</si>
  <si>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</si>
  <si>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</si>
  <si>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</si>
  <si>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</si>
  <si>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</si>
  <si>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</si>
  <si>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</si>
  <si>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</si>
  <si>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</si>
  <si>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</si>
  <si>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</si>
  <si>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</si>
  <si>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</si>
  <si>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</si>
  <si>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</si>
  <si>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</si>
  <si>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</si>
  <si>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</si>
  <si>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</si>
  <si>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</si>
  <si>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</si>
  <si>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</si>
  <si>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</si>
  <si>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</si>
  <si>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</si>
  <si>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</si>
  <si>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</si>
  <si>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</si>
  <si>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</si>
  <si>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</si>
  <si>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</si>
  <si>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</si>
  <si>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</si>
  <si>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</si>
  <si>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</si>
  <si>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</si>
  <si>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</si>
  <si>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</si>
  <si>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</si>
  <si>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</si>
  <si>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</si>
  <si>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</si>
  <si>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</si>
  <si>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</si>
  <si>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</si>
  <si>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</si>
  <si>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</si>
  <si>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</si>
  <si>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</si>
  <si>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</si>
  <si>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</si>
  <si>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</si>
  <si>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</si>
  <si>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</si>
  <si>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</si>
  <si>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</si>
  <si>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</si>
  <si>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</si>
  <si>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</si>
  <si>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</si>
  <si>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</si>
  <si>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</si>
  <si>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</si>
  <si>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</si>
  <si>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</si>
  <si>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</si>
  <si>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</si>
  <si>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</si>
  <si>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</si>
  <si>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</si>
  <si>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</si>
  <si>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</si>
  <si>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</si>
  <si>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</si>
  <si>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</si>
  <si>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</si>
  <si>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</si>
  <si>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</si>
  <si>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</si>
  <si>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</si>
  <si>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</si>
  <si>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</si>
  <si>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</si>
  <si>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</si>
  <si>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</si>
  <si>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</si>
  <si>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</si>
  <si>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</si>
  <si>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</si>
  <si>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</si>
  <si>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</si>
  <si>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</si>
  <si>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</si>
  <si>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</si>
  <si>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</si>
  <si>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</si>
  <si>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</si>
  <si>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</si>
  <si>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</si>
  <si>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</si>
  <si>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</si>
  <si>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</si>
  <si>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</si>
  <si>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</si>
  <si>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</si>
  <si>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</si>
  <si>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</si>
  <si>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</si>
  <si>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</si>
  <si>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</si>
  <si>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</si>
  <si>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</si>
  <si>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</si>
  <si>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</si>
  <si>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</si>
  <si>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</si>
  <si>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</si>
  <si>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</si>
  <si>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</si>
  <si>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</si>
  <si>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</si>
  <si>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</si>
  <si>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</si>
  <si>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</si>
  <si>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</si>
  <si>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</si>
  <si>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</si>
  <si>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</si>
  <si>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</si>
  <si>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</si>
  <si>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</si>
  <si>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</si>
  <si>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</si>
  <si>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</si>
  <si>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</si>
  <si>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</si>
  <si>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</si>
  <si>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</si>
  <si>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</si>
  <si>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</si>
  <si>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</si>
  <si>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</si>
  <si>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</si>
  <si>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</si>
  <si>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</si>
  <si>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</si>
  <si>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</si>
  <si>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</si>
  <si>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</si>
  <si>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</si>
  <si>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</si>
  <si>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</si>
  <si>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</si>
  <si>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</si>
  <si>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</si>
  <si>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</si>
  <si>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</si>
  <si>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</si>
  <si>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</si>
  <si>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</si>
  <si>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</si>
  <si>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</si>
  <si>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</si>
  <si>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</si>
  <si>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</si>
  <si>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</si>
  <si>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</si>
  <si>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</si>
  <si>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</si>
  <si>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</si>
  <si>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</si>
  <si>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</si>
  <si>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</si>
  <si>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</si>
  <si>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</si>
  <si>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</si>
  <si>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</si>
  <si>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</si>
  <si>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</si>
  <si>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</si>
  <si>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</si>
  <si>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</si>
  <si>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</si>
  <si>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</si>
  <si>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</si>
  <si>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</si>
  <si>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</si>
  <si>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</si>
  <si>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</si>
  <si>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</si>
  <si>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</si>
  <si>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</si>
  <si>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</si>
  <si>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</si>
  <si>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</si>
  <si>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</si>
  <si>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</si>
  <si>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</si>
  <si>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</si>
  <si>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</si>
  <si>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</si>
  <si>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</si>
  <si>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</si>
  <si>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</si>
  <si>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</si>
  <si>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</si>
  <si>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</si>
  <si>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</si>
  <si>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</si>
  <si>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</si>
  <si>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</si>
  <si>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</si>
  <si>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</si>
  <si>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</si>
  <si>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</si>
  <si>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</si>
  <si>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</si>
  <si>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</si>
  <si>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</si>
  <si>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</si>
  <si>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</si>
  <si>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</si>
  <si>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</si>
  <si>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</si>
  <si>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</si>
  <si>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</si>
  <si>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</si>
  <si>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</si>
  <si>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</si>
  <si>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</si>
  <si>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</si>
  <si>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</si>
  <si>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</si>
  <si>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</si>
  <si>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</si>
  <si>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</si>
  <si>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</si>
  <si>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</si>
  <si>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</si>
  <si>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</si>
  <si>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</si>
  <si>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</si>
  <si>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</si>
  <si>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</si>
  <si>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</si>
  <si>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</si>
  <si>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</si>
  <si>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</si>
  <si>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</si>
  <si>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</si>
  <si>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</si>
  <si>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</si>
  <si>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</si>
  <si>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</si>
  <si>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</si>
  <si>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</si>
  <si>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</si>
  <si>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</si>
  <si>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</si>
  <si>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</si>
  <si>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</si>
  <si>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</si>
  <si>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</si>
  <si>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</si>
  <si>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</si>
  <si>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</si>
  <si>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</si>
  <si>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</si>
  <si>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</si>
  <si>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</si>
  <si>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</si>
  <si>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</si>
  <si>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</si>
  <si>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</si>
  <si>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</si>
  <si>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</si>
  <si>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</si>
  <si>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</si>
  <si>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</si>
  <si>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</si>
  <si>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</si>
  <si>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</si>
  <si>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</si>
  <si>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</si>
  <si>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</si>
  <si>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</si>
  <si>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</si>
  <si>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</si>
  <si>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</si>
  <si>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</si>
  <si>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</si>
  <si>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</si>
  <si>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</si>
  <si>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</si>
  <si>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</si>
  <si>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</si>
  <si>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</si>
  <si>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</si>
  <si>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</si>
  <si>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</si>
  <si>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</si>
  <si>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</si>
  <si>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</si>
  <si>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</si>
  <si>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</si>
  <si>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</si>
  <si>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</si>
  <si>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</si>
  <si>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</si>
  <si>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</si>
  <si>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</si>
  <si>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</si>
  <si>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</si>
  <si>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</si>
  <si>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</si>
  <si>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</si>
  <si>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</si>
  <si>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</si>
  <si>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</si>
  <si>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</si>
  <si>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</si>
  <si>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</si>
  <si>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</si>
  <si>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</si>
  <si>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</si>
  <si>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</si>
  <si>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</si>
  <si>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</si>
  <si>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</si>
  <si>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</si>
  <si>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</si>
  <si>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</si>
  <si>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</si>
  <si>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</si>
  <si>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</si>
  <si>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</si>
  <si>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</si>
  <si>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</si>
  <si>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</si>
  <si>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</si>
  <si>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</si>
  <si>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</si>
  <si>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</si>
  <si>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</si>
  <si>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</si>
  <si>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</si>
  <si>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</si>
  <si>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</si>
  <si>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</si>
  <si>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</si>
  <si>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</si>
  <si>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</si>
  <si>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</si>
  <si>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</si>
  <si>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</si>
  <si>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</si>
  <si>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</si>
  <si>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</si>
  <si>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</si>
  <si>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</si>
  <si>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</si>
  <si>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</si>
  <si>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</si>
  <si>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</si>
  <si>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</si>
  <si>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</si>
  <si>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</si>
  <si>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</si>
  <si>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</si>
  <si>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</si>
  <si>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</si>
  <si>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</si>
  <si>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</si>
  <si>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</si>
  <si>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</si>
  <si>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</si>
  <si>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</si>
  <si>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</si>
  <si>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</si>
  <si>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</si>
  <si>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</si>
  <si>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</si>
  <si>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</si>
  <si>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</si>
  <si>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</si>
  <si>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</si>
  <si>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</si>
  <si>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</si>
  <si>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</si>
  <si>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</si>
  <si>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</si>
  <si>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</si>
  <si>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</si>
  <si>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</si>
  <si>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</si>
  <si>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</si>
  <si>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</si>
  <si>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</si>
  <si>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</si>
  <si>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</si>
  <si>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</si>
  <si>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</si>
  <si>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</si>
  <si>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</si>
  <si>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</si>
  <si>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</si>
  <si>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</si>
  <si>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</si>
  <si>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</si>
  <si>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</si>
  <si>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</si>
  <si>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</si>
  <si>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</si>
  <si>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</si>
  <si>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</si>
  <si>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</si>
  <si>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</si>
  <si>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</si>
  <si>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</si>
  <si>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</si>
  <si>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</si>
  <si>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</si>
  <si>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</si>
  <si>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</si>
  <si>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</si>
  <si>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</si>
  <si>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</si>
  <si>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</si>
  <si>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</si>
  <si>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</si>
  <si>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</si>
  <si>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</si>
  <si>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</si>
  <si>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</si>
  <si>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</si>
  <si>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</si>
  <si>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</si>
  <si>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</si>
  <si>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</si>
  <si>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</si>
  <si>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</si>
  <si>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</si>
  <si>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</si>
  <si>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</si>
  <si>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</si>
  <si>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</si>
  <si>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</si>
  <si>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</si>
  <si>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</si>
  <si>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</si>
  <si>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</si>
  <si>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</si>
  <si>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</si>
  <si>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</si>
  <si>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</si>
  <si>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</si>
  <si>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</si>
  <si>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</si>
  <si>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</si>
  <si>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</si>
  <si>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</si>
  <si>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</si>
  <si>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</si>
  <si>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</si>
  <si>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</si>
  <si>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</si>
  <si>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</si>
  <si>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</si>
  <si>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</si>
  <si>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</si>
  <si>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</si>
  <si>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</si>
  <si>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</si>
  <si>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</si>
  <si>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</si>
  <si>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</si>
  <si>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</si>
  <si>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</si>
  <si>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</si>
  <si>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</si>
  <si>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</si>
  <si>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</si>
  <si>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</si>
  <si>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</si>
  <si>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</si>
  <si>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</si>
  <si>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</si>
  <si>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</si>
  <si>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</si>
  <si>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</si>
  <si>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</si>
  <si>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</si>
  <si>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</si>
  <si>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</si>
  <si>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</si>
  <si>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</si>
  <si>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</si>
  <si>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</si>
  <si>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</si>
  <si>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</si>
  <si>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</si>
  <si>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</si>
  <si>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</si>
  <si>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</si>
  <si>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</si>
  <si>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</si>
  <si>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</si>
  <si>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</si>
  <si>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</si>
  <si>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</si>
  <si>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</si>
  <si>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</si>
  <si>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</si>
  <si>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</si>
  <si>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</si>
  <si>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</si>
  <si>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</si>
  <si>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</si>
  <si>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</si>
  <si>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</si>
  <si>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</si>
  <si>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</si>
  <si>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</si>
  <si>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</si>
  <si>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</si>
  <si>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</si>
  <si>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</si>
  <si>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</si>
  <si>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</si>
  <si>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</si>
  <si>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</si>
  <si>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</si>
  <si>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</si>
  <si>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</si>
  <si>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</si>
  <si>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</si>
  <si>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</si>
  <si>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</si>
  <si>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</si>
  <si>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</si>
  <si>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</si>
  <si>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</si>
  <si>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</si>
  <si>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</si>
  <si>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</si>
  <si>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</si>
  <si>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</si>
  <si>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</si>
  <si>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</si>
  <si>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</si>
  <si>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</si>
  <si>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</si>
  <si>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</si>
  <si>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</si>
  <si>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</si>
  <si>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</si>
  <si>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</si>
  <si>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</si>
  <si>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</si>
  <si>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</si>
  <si>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</si>
  <si>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</si>
  <si>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</si>
  <si>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</si>
  <si>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</si>
  <si>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</si>
  <si>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</si>
  <si>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</si>
  <si>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</si>
  <si>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</si>
  <si>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</si>
  <si>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</si>
  <si>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</si>
  <si>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</si>
  <si>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</si>
  <si>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</si>
  <si>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</si>
  <si>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</si>
  <si>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</si>
  <si>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</si>
  <si>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</si>
  <si>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</si>
  <si>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</si>
  <si>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</si>
  <si>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</si>
  <si>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</si>
  <si>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</si>
  <si>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</si>
  <si>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</si>
  <si>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</si>
  <si>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</si>
  <si>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</si>
  <si>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</si>
  <si>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</si>
  <si>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</si>
  <si>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</si>
  <si>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</si>
  <si>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</si>
  <si>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</si>
  <si>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</si>
  <si>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</si>
  <si>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</si>
  <si>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</si>
  <si>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</si>
  <si>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</si>
  <si>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</si>
  <si>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</si>
  <si>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</si>
  <si>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</si>
  <si>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</si>
  <si>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</si>
  <si>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</si>
  <si>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</si>
  <si>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</si>
  <si>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</si>
  <si>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</si>
  <si>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</si>
  <si>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</si>
  <si>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</si>
  <si>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</si>
  <si>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</si>
  <si>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</si>
  <si>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</si>
  <si>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</si>
  <si>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</si>
  <si>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</si>
  <si>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</si>
  <si>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</si>
  <si>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</si>
  <si>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</si>
  <si>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</si>
  <si>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</si>
  <si>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</si>
  <si>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</si>
  <si>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</si>
  <si>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</si>
  <si>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</si>
  <si>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</si>
  <si>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</si>
  <si>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</si>
  <si>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</si>
  <si>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</si>
  <si>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</si>
  <si>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</si>
  <si>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</si>
  <si>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</si>
  <si>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</si>
  <si>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</si>
  <si>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</si>
  <si>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</si>
  <si>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</si>
  <si>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</si>
  <si>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</si>
  <si>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</si>
  <si>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</si>
  <si>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</si>
  <si>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</si>
  <si>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</si>
  <si>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</si>
  <si>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</si>
  <si>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</si>
  <si>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</si>
  <si>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</si>
  <si>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</si>
  <si>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</si>
  <si>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</si>
  <si>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</si>
  <si>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</si>
  <si>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</si>
  <si>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</si>
  <si>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</si>
  <si>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</si>
  <si>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</si>
  <si>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</si>
  <si>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</si>
  <si>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</si>
  <si>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</si>
  <si>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</si>
  <si>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</si>
  <si>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</si>
  <si>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</si>
  <si>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</si>
  <si>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</si>
  <si>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</si>
  <si>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</si>
  <si>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</si>
  <si>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</si>
  <si>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</si>
  <si>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</si>
  <si>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</si>
  <si>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</si>
  <si>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</si>
  <si>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</si>
  <si>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</si>
  <si>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</si>
  <si>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</si>
  <si>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</si>
  <si>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</si>
  <si>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</si>
  <si>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</si>
  <si>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</si>
  <si>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</si>
  <si>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</si>
  <si>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</si>
  <si>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</si>
  <si>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</si>
  <si>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</si>
  <si>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</si>
  <si>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</si>
  <si>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</si>
  <si>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</si>
  <si>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</si>
  <si>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</si>
  <si>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</si>
  <si>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</si>
  <si>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</si>
  <si>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</si>
  <si>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</si>
  <si>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</si>
  <si>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</si>
  <si>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</si>
  <si>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</si>
  <si>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</si>
  <si>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</si>
  <si>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</si>
  <si>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</si>
  <si>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</si>
  <si>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</si>
  <si>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</si>
  <si>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</si>
  <si>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</si>
  <si>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</si>
  <si>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</si>
  <si>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</si>
  <si>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</si>
  <si>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</si>
  <si>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</si>
  <si>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</si>
  <si>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</si>
  <si>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</si>
  <si>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</si>
  <si>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</si>
  <si>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</si>
  <si>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</si>
  <si>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</si>
  <si>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</si>
  <si>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</si>
  <si>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</si>
  <si>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</si>
  <si>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</si>
  <si>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</si>
  <si>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</si>
  <si>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</si>
  <si>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</si>
  <si>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</si>
  <si>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</si>
  <si>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</si>
  <si>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</si>
  <si>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</si>
  <si>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</si>
  <si>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</si>
  <si>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</si>
  <si>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</si>
  <si>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</si>
  <si>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</si>
  <si>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</si>
  <si>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</si>
  <si>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</si>
  <si>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</si>
  <si>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</si>
  <si>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</si>
  <si>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</si>
  <si>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</si>
  <si>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</si>
  <si>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</si>
  <si>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</si>
  <si>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</si>
  <si>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</si>
  <si>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</si>
  <si>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</si>
  <si>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</si>
  <si>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</si>
  <si>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</si>
  <si>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</si>
  <si>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</si>
  <si>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</si>
  <si>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</si>
  <si>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</si>
  <si>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</si>
  <si>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</si>
  <si>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</si>
  <si>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</si>
  <si>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</si>
  <si>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</si>
  <si>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</si>
  <si>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</si>
  <si>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</si>
  <si>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</si>
  <si>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</si>
  <si>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</si>
  <si>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</si>
  <si>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</si>
  <si>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</si>
  <si>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</si>
  <si>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</si>
  <si>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</si>
  <si>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</si>
  <si>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</si>
  <si>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</si>
  <si>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</si>
  <si>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</si>
  <si>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</si>
  <si>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</si>
  <si>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</si>
  <si>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</si>
  <si>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</si>
  <si>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</si>
  <si>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</si>
  <si>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</si>
  <si>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</si>
  <si>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</si>
  <si>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</si>
  <si>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</si>
  <si>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</si>
  <si>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</si>
  <si>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</si>
  <si>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</si>
  <si>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</si>
  <si>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</si>
  <si>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</si>
  <si>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</si>
  <si>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</si>
  <si>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</si>
  <si>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</si>
  <si>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</si>
  <si>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</si>
  <si>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</si>
  <si>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</si>
  <si>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</si>
  <si>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</si>
  <si>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</si>
  <si>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</si>
  <si>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</si>
  <si>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</si>
  <si>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</si>
  <si>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</si>
  <si>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</si>
  <si>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</si>
  <si>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</si>
  <si>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</si>
  <si>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</si>
  <si>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</si>
  <si>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</si>
  <si>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</si>
  <si>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</si>
  <si>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</si>
  <si>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</si>
  <si>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</si>
  <si>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</si>
  <si>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</si>
  <si>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</si>
  <si>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</si>
  <si>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</si>
  <si>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</si>
  <si>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</si>
  <si>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</si>
  <si>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</si>
  <si>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</si>
  <si>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</si>
  <si>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</si>
  <si>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</si>
  <si>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</si>
  <si>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</si>
  <si>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</si>
  <si>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</si>
  <si>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</si>
  <si>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</si>
  <si>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</si>
  <si>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</si>
  <si>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</si>
  <si>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</si>
  <si>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</si>
  <si>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</si>
  <si>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</si>
  <si>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</si>
  <si>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</si>
  <si>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</si>
  <si>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</si>
  <si>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</si>
  <si>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</si>
  <si>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</si>
  <si>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</si>
  <si>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</si>
  <si>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</si>
  <si>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</si>
  <si>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</si>
  <si>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</si>
  <si>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</si>
  <si>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</si>
  <si>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</si>
  <si>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</si>
  <si>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</si>
  <si>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</si>
  <si>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</si>
  <si>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</si>
  <si>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</si>
  <si>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</si>
  <si>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</si>
  <si>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</si>
  <si>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</si>
  <si>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</si>
  <si>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</si>
  <si>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</si>
  <si>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</si>
  <si>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</si>
  <si>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</si>
  <si>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</si>
  <si>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</si>
  <si>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</si>
  <si>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</si>
  <si>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</si>
  <si>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</si>
  <si>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</si>
  <si>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</si>
  <si>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</si>
  <si>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</si>
  <si>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</si>
  <si>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</si>
  <si>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</si>
  <si>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</si>
  <si>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</si>
  <si>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</si>
  <si>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</si>
  <si>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</si>
  <si>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</si>
  <si>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</si>
  <si>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</si>
  <si>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</si>
  <si>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</si>
  <si>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</si>
  <si>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</si>
  <si>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</si>
  <si>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</si>
  <si>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</si>
  <si>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</si>
  <si>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</si>
  <si>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</si>
  <si>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</si>
  <si>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</si>
  <si>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</si>
  <si>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</si>
  <si>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</si>
  <si>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</si>
  <si>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</si>
  <si>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</si>
  <si>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</si>
  <si>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</si>
  <si>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</si>
  <si>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</si>
  <si>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</si>
  <si>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</si>
  <si>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</si>
  <si>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</si>
  <si>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</si>
  <si>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</si>
  <si>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</si>
  <si>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</si>
  <si>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</si>
  <si>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</si>
  <si>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</si>
  <si>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</si>
  <si>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</si>
  <si>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</si>
  <si>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</si>
  <si>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</si>
  <si>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</si>
  <si>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</si>
  <si>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</si>
  <si>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</si>
  <si>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</si>
  <si>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</si>
  <si>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</si>
  <si>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</si>
  <si>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</si>
  <si>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</si>
  <si>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</si>
  <si>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</si>
  <si>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</si>
  <si>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</si>
  <si>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</si>
  <si>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</si>
  <si>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</si>
  <si>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</si>
  <si>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</si>
  <si>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</si>
  <si>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</si>
  <si>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</si>
  <si>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</si>
  <si>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</si>
  <si>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</si>
  <si>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</si>
  <si>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</si>
  <si>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</si>
  <si>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</si>
  <si>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</si>
  <si>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</si>
  <si>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</si>
  <si>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</si>
  <si>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</si>
  <si>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</si>
  <si>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</si>
  <si>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</si>
  <si>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</si>
  <si>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</si>
  <si>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</si>
  <si>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</si>
  <si>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</si>
  <si>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</si>
  <si>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</si>
  <si>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</si>
  <si>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</si>
  <si>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</si>
  <si>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</si>
  <si>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</si>
  <si>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</si>
  <si>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</si>
  <si>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</si>
  <si>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</si>
  <si>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</si>
  <si>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</si>
  <si>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</si>
  <si>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</si>
  <si>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</si>
  <si>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</si>
  <si>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</si>
  <si>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</si>
  <si>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</si>
  <si>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</si>
  <si>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</si>
  <si>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</si>
  <si>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</si>
  <si>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</si>
  <si>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</si>
  <si>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</si>
  <si>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</si>
  <si>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</si>
  <si>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</si>
  <si>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</si>
  <si>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</si>
  <si>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</si>
  <si>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</si>
  <si>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</si>
  <si>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</si>
  <si>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</si>
  <si>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</si>
  <si>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</si>
  <si>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</si>
  <si>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</si>
  <si>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</si>
  <si>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</si>
  <si>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</si>
  <si>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</si>
  <si>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</si>
  <si>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</si>
  <si>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</si>
  <si>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</si>
  <si>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</si>
  <si>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</si>
  <si>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</si>
  <si>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</si>
  <si>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</si>
  <si>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</si>
  <si>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</si>
  <si>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</si>
  <si>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</si>
  <si>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</si>
  <si>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</si>
  <si>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</si>
  <si>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</si>
  <si>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</si>
  <si>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</si>
  <si>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</si>
  <si>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</si>
  <si>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</si>
  <si>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</si>
  <si>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</si>
  <si>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</si>
  <si>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</si>
  <si>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</si>
  <si>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</si>
  <si>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</si>
  <si>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</si>
  <si>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</si>
  <si>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</si>
  <si>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</si>
  <si>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</si>
  <si>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</si>
  <si>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</si>
  <si>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</si>
  <si>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</si>
  <si>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</si>
  <si>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</si>
  <si>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</si>
  <si>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</si>
  <si>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</si>
  <si>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</si>
  <si>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</si>
  <si>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</si>
  <si>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</si>
  <si>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</si>
  <si>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</si>
  <si>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</si>
  <si>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</si>
  <si>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</si>
  <si>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</si>
  <si>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</si>
  <si>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</si>
  <si>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</si>
  <si>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</si>
  <si>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</si>
  <si>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</si>
  <si>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</si>
  <si>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</si>
  <si>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</si>
  <si>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</si>
  <si>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</si>
  <si>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</si>
  <si>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</si>
  <si>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</si>
  <si>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</si>
  <si>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</si>
  <si>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</si>
  <si>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</si>
  <si>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</si>
  <si>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</si>
  <si>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</si>
  <si>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</si>
  <si>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</si>
  <si>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</si>
  <si>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</si>
  <si>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</si>
  <si>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</si>
  <si>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</si>
  <si>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</si>
  <si>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</si>
  <si>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</si>
  <si>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</si>
  <si>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</si>
  <si>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</si>
  <si>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</si>
  <si>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</si>
  <si>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</si>
  <si>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</si>
  <si>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</si>
  <si>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</si>
  <si>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</si>
  <si>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</si>
  <si>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</si>
  <si>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</si>
  <si>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</si>
  <si>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</si>
  <si>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</si>
  <si>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</si>
  <si>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</si>
  <si>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</si>
  <si>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</si>
  <si>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</si>
  <si>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</si>
  <si>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</si>
  <si>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</si>
  <si>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</si>
  <si>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</si>
  <si>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</si>
  <si>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</si>
  <si>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</si>
  <si>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</si>
  <si>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</si>
  <si>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</si>
  <si>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</si>
  <si>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</si>
  <si>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</si>
  <si>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</si>
  <si>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</si>
  <si>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</si>
  <si>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</si>
  <si>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</si>
  <si>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</si>
  <si>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</si>
  <si>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</si>
  <si>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</si>
  <si>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</si>
  <si>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</si>
  <si>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</si>
  <si>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</si>
  <si>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</si>
  <si>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</si>
  <si>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</si>
  <si>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</si>
  <si>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</si>
  <si>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</si>
  <si>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</si>
  <si>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</si>
  <si>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</si>
  <si>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</si>
  <si>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</si>
  <si>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</si>
  <si>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</si>
  <si>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</si>
  <si>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</si>
  <si>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</si>
  <si>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</si>
  <si>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</si>
  <si>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</si>
  <si>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</si>
  <si>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</si>
  <si>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</si>
  <si>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</si>
  <si>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</si>
  <si>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</si>
  <si>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</si>
  <si>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</si>
  <si>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</si>
  <si>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</si>
  <si>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</si>
  <si>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</si>
  <si>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</si>
  <si>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</si>
  <si>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</si>
  <si>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</si>
  <si>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</si>
  <si>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</si>
  <si>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</si>
  <si>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</si>
  <si>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</si>
  <si>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</si>
  <si>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</si>
  <si>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</si>
  <si>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</si>
  <si>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</si>
  <si>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</si>
  <si>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</si>
  <si>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</si>
  <si>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</si>
  <si>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</si>
  <si>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</si>
  <si>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</si>
  <si>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</si>
  <si>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</si>
  <si>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</si>
  <si>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</si>
  <si>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</si>
  <si>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</si>
  <si>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</si>
  <si>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</si>
  <si>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</si>
  <si>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</si>
  <si>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</si>
  <si>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</si>
  <si>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</si>
  <si>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</si>
  <si>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</si>
  <si>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</si>
  <si>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</si>
  <si>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</si>
  <si>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</si>
  <si>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</si>
  <si>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</si>
  <si>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</si>
  <si>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</si>
  <si>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</si>
  <si>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</si>
  <si>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</si>
  <si>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</si>
  <si>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</si>
  <si>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</si>
  <si>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</si>
  <si>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</si>
  <si>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</si>
  <si>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</si>
  <si>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</si>
  <si>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</si>
  <si>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</si>
  <si>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</si>
  <si>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</si>
  <si>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</si>
  <si>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</si>
  <si>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</si>
  <si>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</si>
  <si>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</si>
  <si>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</si>
  <si>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</si>
  <si>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</si>
  <si>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</si>
  <si>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</si>
  <si>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</si>
  <si>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</si>
  <si>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</si>
  <si>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</si>
  <si>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</si>
  <si>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</si>
  <si>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</si>
  <si>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</si>
  <si>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</si>
  <si>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</si>
  <si>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</si>
  <si>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</si>
  <si>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</si>
  <si>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</si>
  <si>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</si>
  <si>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</si>
  <si>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</si>
  <si>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</si>
  <si>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</si>
  <si>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</si>
  <si>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</si>
  <si>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</si>
  <si>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</si>
  <si>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</si>
  <si>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</si>
  <si>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</si>
  <si>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</si>
  <si>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</si>
  <si>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</si>
  <si>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</si>
  <si>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</si>
  <si>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</si>
  <si>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</si>
  <si>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</si>
  <si>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</si>
  <si>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</si>
  <si>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</si>
  <si>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</si>
  <si>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</si>
  <si>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</si>
  <si>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</si>
  <si>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</si>
  <si>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</si>
  <si>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</si>
  <si>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</si>
  <si>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</si>
  <si>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</si>
  <si>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</si>
  <si>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</si>
  <si>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</si>
  <si>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</si>
  <si>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</si>
  <si>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</si>
  <si>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</si>
  <si>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</si>
  <si>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</si>
  <si>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</si>
  <si>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</si>
  <si>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</si>
  <si>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</si>
  <si>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</si>
  <si>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</si>
  <si>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</si>
  <si>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</si>
  <si>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</si>
  <si>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</si>
  <si>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</si>
  <si>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</si>
  <si>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</si>
  <si>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</si>
  <si>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</si>
  <si>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</si>
  <si>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</si>
  <si>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</si>
  <si>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</si>
  <si>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</si>
  <si>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</si>
  <si>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</si>
  <si>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</si>
  <si>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</si>
  <si>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</si>
  <si>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</si>
  <si>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</si>
  <si>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</si>
  <si>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</si>
  <si>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</si>
  <si>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</si>
  <si>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</si>
  <si>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</si>
  <si>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</si>
  <si>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</si>
  <si>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</si>
  <si>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</si>
  <si>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</si>
  <si>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</si>
  <si>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</si>
  <si>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</si>
  <si>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</si>
  <si>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</si>
  <si>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</si>
  <si>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</si>
  <si>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</si>
  <si>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</si>
  <si>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</si>
  <si>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</si>
  <si>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</si>
  <si>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</si>
  <si>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</si>
  <si>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</si>
  <si>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</si>
  <si>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</si>
  <si>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</si>
  <si>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</si>
  <si>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</si>
  <si>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</si>
  <si>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</si>
  <si>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</si>
  <si>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</si>
  <si>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</si>
  <si>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</si>
  <si>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</si>
  <si>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</si>
  <si>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</si>
  <si>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</si>
  <si>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</si>
  <si>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</si>
  <si>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</si>
  <si>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</si>
  <si>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</si>
  <si>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</si>
  <si>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</si>
  <si>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</si>
  <si>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</si>
  <si>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</si>
  <si>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</si>
  <si>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</si>
  <si>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</si>
  <si>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</si>
  <si>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</si>
  <si>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</si>
  <si>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</si>
  <si>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</si>
  <si>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</si>
  <si>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</si>
  <si>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</si>
  <si>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</si>
  <si>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</si>
  <si>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</si>
  <si>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</si>
  <si>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</si>
  <si>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</si>
  <si>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</si>
  <si>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</si>
  <si>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</si>
  <si>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</si>
  <si>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</si>
  <si>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</si>
  <si>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</si>
  <si>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</si>
  <si>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</si>
  <si>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</si>
  <si>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</si>
  <si>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</si>
  <si>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</si>
  <si>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</si>
  <si>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</si>
  <si>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</si>
  <si>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</si>
  <si>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</si>
  <si>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</si>
  <si>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</si>
  <si>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</si>
  <si>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</si>
  <si>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</si>
  <si>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</si>
  <si>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</si>
  <si>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</si>
  <si>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</si>
  <si>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</si>
  <si>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</si>
  <si>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</si>
  <si>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</si>
  <si>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</si>
  <si>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</si>
  <si>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</si>
  <si>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</si>
  <si>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</si>
  <si>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</si>
  <si>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</si>
  <si>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</si>
  <si>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</si>
  <si>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</si>
  <si>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</si>
  <si>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</si>
  <si>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</si>
  <si>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</si>
  <si>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</si>
  <si>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</si>
  <si>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</si>
  <si>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</si>
  <si>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</si>
  <si>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</si>
  <si>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</si>
  <si>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</si>
  <si>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</si>
  <si>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</si>
  <si>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</si>
  <si>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</si>
  <si>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</si>
  <si>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</si>
  <si>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</si>
  <si>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</si>
  <si>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</si>
  <si>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</si>
  <si>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</si>
  <si>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</si>
  <si>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</si>
  <si>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</si>
  <si>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</si>
  <si>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</si>
  <si>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</si>
  <si>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</si>
  <si>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</si>
  <si>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</si>
  <si>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</si>
  <si>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</si>
  <si>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</si>
  <si>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</si>
  <si>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</si>
  <si>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</si>
  <si>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</si>
  <si>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</si>
  <si>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</si>
  <si>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</si>
  <si>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</si>
  <si>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</si>
  <si>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</si>
  <si>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</si>
  <si>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</si>
  <si>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</si>
  <si>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</si>
  <si>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</si>
  <si>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</si>
  <si>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</si>
  <si>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</si>
  <si>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</si>
  <si>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</si>
  <si>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</si>
  <si>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</si>
  <si>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</si>
  <si>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</si>
  <si>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</si>
  <si>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</si>
  <si>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</si>
  <si>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</si>
  <si>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</si>
  <si>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</si>
  <si>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</si>
  <si>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</si>
  <si>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</si>
  <si>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</si>
  <si>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</si>
  <si>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</si>
  <si>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</si>
  <si>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</si>
  <si>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</si>
  <si>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</si>
  <si>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</si>
  <si>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</si>
  <si>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</si>
  <si>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</si>
  <si>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</si>
  <si>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</si>
  <si>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</si>
  <si>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</si>
  <si>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</si>
  <si>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</si>
  <si>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</si>
  <si>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</si>
  <si>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</si>
  <si>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</si>
  <si>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</si>
  <si>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</si>
  <si>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</si>
  <si>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</si>
  <si>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</si>
  <si>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</si>
  <si>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</si>
  <si>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</si>
  <si>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</si>
  <si>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</si>
  <si>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</si>
  <si>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</si>
  <si>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</si>
  <si>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</si>
  <si>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</si>
  <si>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</si>
  <si>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</si>
  <si>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</si>
  <si>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</si>
  <si>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</si>
  <si>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</si>
  <si>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</si>
  <si>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</si>
  <si>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</si>
  <si>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</si>
  <si>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</si>
  <si>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</si>
  <si>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</si>
  <si>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</si>
  <si>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</si>
  <si>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</si>
  <si>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</si>
  <si>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</si>
  <si>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</si>
  <si>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</si>
  <si>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</si>
  <si>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</si>
  <si>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</si>
  <si>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</si>
  <si>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</si>
  <si>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</si>
  <si>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</si>
  <si>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</si>
  <si>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</si>
  <si>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</si>
  <si>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</si>
  <si>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</si>
  <si>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</si>
  <si>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</si>
  <si>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</si>
  <si>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</si>
  <si>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</si>
  <si>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</si>
  <si>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</si>
  <si>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</si>
  <si>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</si>
  <si>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</si>
  <si>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</si>
  <si>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</si>
  <si>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</si>
  <si>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</si>
  <si>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</si>
  <si>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</si>
  <si>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</si>
  <si>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</si>
  <si>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</si>
  <si>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</si>
  <si>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</si>
  <si>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</si>
  <si>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</si>
  <si>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</si>
  <si>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</si>
  <si>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</si>
  <si>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</si>
  <si>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</si>
  <si>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</si>
  <si>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</si>
  <si>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</si>
  <si>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</si>
  <si>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</si>
  <si>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</si>
  <si>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</si>
  <si>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</si>
  <si>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</si>
  <si>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</si>
  <si>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</si>
  <si>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</si>
  <si>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</si>
  <si>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</si>
  <si>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</si>
  <si>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</si>
  <si>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</si>
  <si>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</si>
  <si>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</si>
  <si>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</si>
  <si>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</si>
  <si>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</si>
  <si>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</si>
  <si>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</si>
  <si>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</si>
  <si>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</si>
  <si>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</si>
  <si>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</si>
  <si>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</si>
  <si>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</si>
  <si>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</si>
  <si>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</si>
  <si>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</si>
  <si>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</si>
  <si>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</si>
  <si>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</si>
  <si>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</si>
  <si>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</si>
  <si>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</si>
  <si>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</si>
  <si>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</si>
  <si>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</si>
  <si>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</si>
  <si>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</si>
  <si>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</si>
  <si>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</si>
  <si>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</si>
  <si>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</si>
  <si>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</si>
  <si>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</si>
  <si>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</si>
  <si>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</si>
  <si>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</si>
  <si>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</si>
  <si>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</si>
  <si>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</si>
  <si>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</si>
  <si>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</si>
  <si>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</si>
  <si>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</si>
  <si>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</si>
  <si>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</si>
  <si>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</si>
  <si>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</si>
  <si>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</si>
  <si>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</si>
  <si>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</si>
  <si>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</si>
  <si>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</si>
  <si>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</si>
  <si>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</si>
  <si>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</si>
  <si>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</si>
  <si>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</si>
  <si>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</si>
  <si>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</si>
  <si>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</si>
  <si>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</si>
  <si>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</si>
  <si>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</si>
  <si>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</si>
  <si>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</si>
  <si>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</si>
  <si>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</si>
  <si>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</si>
  <si>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</si>
  <si>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</si>
  <si>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</si>
  <si>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</si>
  <si>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</si>
  <si>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</si>
  <si>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</si>
  <si>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</si>
  <si>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</si>
  <si>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</si>
  <si>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</si>
  <si>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</si>
  <si>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</si>
  <si>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</si>
  <si>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</si>
  <si>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</si>
  <si>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</si>
  <si>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</si>
  <si>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</si>
  <si>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</si>
  <si>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</si>
  <si>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</si>
  <si>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</si>
  <si>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</si>
  <si>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</si>
  <si>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</si>
  <si>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</si>
  <si>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</si>
  <si>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</si>
  <si>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</si>
  <si>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</si>
  <si>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</si>
  <si>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</si>
  <si>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</si>
  <si>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</si>
  <si>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</si>
  <si>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</si>
  <si>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</si>
  <si>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</si>
  <si>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</si>
  <si>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</si>
  <si>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</si>
  <si>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</si>
  <si>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</si>
  <si>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</si>
  <si>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</si>
  <si>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</si>
  <si>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</si>
  <si>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</si>
  <si>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</si>
  <si>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</si>
  <si>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</si>
  <si>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</si>
  <si>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</si>
  <si>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</si>
  <si>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</si>
  <si>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</si>
  <si>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</si>
  <si>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</si>
  <si>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</si>
  <si>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</si>
  <si>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</si>
  <si>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</si>
  <si>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</si>
  <si>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</si>
  <si>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</si>
  <si>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</si>
  <si>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</si>
  <si>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</si>
  <si>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</si>
  <si>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</si>
  <si>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</si>
  <si>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</si>
  <si>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</si>
  <si>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</si>
  <si>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</si>
  <si>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</si>
  <si>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</si>
  <si>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</si>
  <si>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</si>
  <si>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</si>
  <si>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</si>
  <si>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</si>
  <si>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</si>
  <si>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</si>
  <si>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</si>
  <si>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</si>
  <si>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</si>
  <si>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</si>
  <si>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</si>
  <si>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</si>
  <si>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</si>
  <si>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</si>
  <si>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</si>
  <si>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</si>
  <si>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</si>
  <si>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</si>
  <si>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</si>
  <si>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</si>
  <si>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</si>
  <si>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</si>
  <si>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</si>
  <si>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</si>
  <si>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</si>
  <si>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</si>
  <si>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</si>
  <si>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</si>
  <si>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</si>
  <si>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</si>
  <si>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</si>
  <si>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</si>
  <si>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</si>
  <si>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</si>
  <si>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</si>
  <si>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</si>
  <si>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</si>
  <si>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</si>
  <si>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</si>
  <si>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</si>
  <si>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</si>
  <si>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</si>
  <si>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</si>
  <si>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</si>
  <si>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</si>
  <si>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</si>
  <si>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</si>
  <si>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</si>
  <si>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</si>
  <si>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</si>
  <si>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</si>
  <si>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</si>
  <si>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</si>
  <si>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</si>
  <si>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</si>
  <si>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</si>
  <si>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</si>
  <si>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</si>
  <si>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</si>
  <si>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</si>
  <si>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</si>
  <si>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</si>
  <si>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</si>
  <si>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</si>
  <si>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</si>
  <si>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</si>
  <si>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</si>
  <si>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</si>
  <si>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</si>
  <si>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</si>
  <si>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</si>
  <si>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</si>
  <si>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</si>
  <si>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</si>
  <si>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</si>
  <si>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</si>
  <si>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</si>
  <si>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</si>
  <si>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</si>
  <si>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</si>
  <si>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</si>
  <si>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</si>
  <si>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</si>
  <si>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</si>
  <si>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</si>
  <si>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</si>
  <si>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</si>
  <si>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</si>
  <si>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</si>
  <si>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</si>
  <si>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</si>
  <si>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</si>
  <si>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</si>
  <si>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</si>
  <si>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</si>
  <si>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</si>
  <si>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</si>
  <si>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</si>
  <si>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</si>
  <si>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</si>
  <si>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</si>
  <si>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</si>
  <si>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</si>
  <si>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</si>
  <si>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</si>
  <si>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</si>
  <si>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</si>
  <si>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</si>
  <si>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</si>
  <si>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</si>
  <si>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</si>
  <si>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</si>
  <si>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</si>
  <si>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</si>
  <si>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</si>
  <si>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</si>
  <si>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</si>
  <si>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</si>
  <si>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</si>
  <si>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</si>
  <si>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</si>
  <si>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</si>
  <si>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</si>
  <si>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</si>
  <si>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</si>
  <si>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</si>
  <si>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</si>
  <si>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</si>
  <si>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</si>
  <si>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</si>
  <si>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</si>
  <si>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</si>
  <si>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</si>
  <si>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</si>
  <si>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</si>
  <si>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</si>
  <si>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</si>
  <si>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</si>
  <si>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</si>
  <si>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</si>
  <si>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</si>
  <si>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</si>
  <si>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</si>
  <si>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</si>
  <si>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</si>
  <si>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</si>
  <si>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</si>
  <si>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</si>
  <si>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</si>
  <si>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</si>
  <si>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</si>
  <si>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</si>
  <si>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</si>
  <si>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</si>
  <si>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</si>
  <si>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</si>
  <si>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</si>
  <si>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</si>
  <si>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</si>
  <si>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</si>
  <si>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</si>
  <si>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</si>
  <si>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</si>
  <si>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</si>
  <si>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</si>
  <si>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</si>
  <si>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</si>
  <si>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</si>
  <si>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</si>
  <si>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</si>
  <si>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</si>
  <si>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</si>
  <si>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</si>
  <si>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</si>
  <si>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</si>
  <si>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</si>
  <si>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</si>
  <si>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</si>
  <si>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</si>
  <si>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</si>
  <si>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</si>
  <si>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</si>
  <si>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</si>
  <si>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</si>
  <si>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</si>
  <si>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</si>
  <si>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</si>
  <si>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</si>
  <si>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</si>
  <si>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</si>
  <si>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</si>
  <si>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</si>
  <si>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</si>
  <si>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</si>
  <si>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</si>
  <si>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</si>
  <si>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</si>
  <si>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</si>
  <si>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</si>
  <si>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</si>
  <si>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</si>
  <si>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</si>
  <si>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</si>
  <si>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</si>
  <si>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</si>
  <si>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</si>
  <si>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</si>
  <si>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</si>
  <si>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</si>
  <si>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</si>
  <si>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</si>
  <si>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</si>
  <si>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</si>
  <si>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</si>
  <si>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</si>
  <si>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</si>
  <si>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</si>
  <si>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</si>
  <si>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</si>
  <si>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</si>
  <si>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</si>
  <si>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</si>
  <si>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</si>
  <si>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</si>
  <si>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</si>
  <si>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</si>
  <si>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</si>
  <si>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</si>
  <si>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</si>
  <si>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</si>
  <si>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</si>
  <si>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</si>
  <si>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</si>
  <si>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</si>
  <si>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</si>
  <si>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</si>
  <si>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</si>
  <si>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</si>
  <si>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</si>
  <si>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</si>
  <si>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</si>
  <si>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</si>
  <si>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</si>
  <si>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</si>
  <si>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</si>
  <si>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</si>
  <si>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</si>
  <si>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</si>
  <si>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</si>
  <si>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</si>
  <si>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</si>
  <si>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</si>
  <si>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</si>
  <si>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</si>
  <si>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</si>
  <si>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</si>
  <si>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</si>
  <si>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</si>
  <si>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</si>
  <si>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</si>
  <si>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</si>
  <si>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</si>
  <si>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</si>
  <si>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</si>
  <si>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</si>
  <si>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</si>
  <si>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</si>
  <si>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</si>
  <si>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</si>
  <si>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</si>
  <si>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</si>
  <si>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</si>
  <si>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</si>
  <si>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</si>
  <si>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</si>
  <si>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</si>
  <si>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</si>
  <si>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</si>
  <si>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</si>
  <si>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</si>
  <si>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</si>
  <si>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</si>
  <si>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</si>
  <si>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</si>
  <si>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</si>
  <si>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</si>
  <si>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</si>
  <si>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</si>
  <si>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</si>
  <si>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</si>
  <si>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</si>
  <si>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</si>
  <si>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</si>
  <si>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</si>
  <si>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</si>
  <si>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</si>
  <si>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</si>
  <si>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</si>
  <si>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</si>
  <si>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</si>
  <si>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</si>
  <si>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</si>
  <si>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</si>
  <si>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</si>
  <si>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</si>
  <si>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</si>
  <si>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</si>
  <si>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</si>
  <si>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</si>
  <si>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</si>
  <si>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</si>
  <si>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</si>
  <si>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</si>
  <si>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</si>
  <si>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</si>
  <si>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</si>
  <si>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</si>
  <si>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</si>
  <si>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</si>
  <si>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</si>
  <si>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</si>
  <si>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</si>
  <si>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</si>
  <si>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</si>
  <si>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</si>
  <si>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</si>
  <si>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</si>
  <si>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</si>
  <si>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</si>
  <si>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</si>
  <si>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</si>
  <si>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</si>
  <si>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</si>
  <si>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</si>
  <si>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</si>
  <si>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</si>
  <si>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</si>
  <si>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</si>
  <si>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</si>
  <si>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</si>
  <si>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</si>
  <si>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</si>
  <si>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</si>
  <si>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</si>
  <si>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</si>
  <si>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</si>
  <si>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</si>
  <si>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</si>
  <si>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</si>
  <si>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</si>
  <si>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</si>
  <si>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</si>
  <si>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</si>
  <si>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</si>
  <si>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</si>
  <si>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</si>
  <si>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</si>
  <si>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</si>
  <si>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</si>
  <si>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</si>
  <si>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</si>
  <si>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</si>
  <si>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</si>
  <si>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</si>
  <si>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</si>
  <si>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</si>
  <si>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</si>
  <si>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</si>
  <si>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</si>
  <si>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</si>
  <si>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</si>
  <si>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</si>
  <si>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</si>
  <si>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</si>
  <si>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</si>
  <si>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</si>
  <si>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</si>
  <si>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</si>
  <si>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</si>
  <si>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</si>
  <si>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</si>
  <si>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</si>
  <si>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</si>
  <si>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</si>
  <si>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</si>
  <si>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</si>
  <si>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</si>
  <si>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</si>
  <si>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</si>
  <si>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</si>
  <si>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</si>
  <si>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</si>
  <si>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</si>
  <si>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</si>
  <si>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</si>
  <si>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</si>
  <si>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</si>
  <si>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</si>
  <si>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</si>
  <si>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</si>
  <si>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</si>
  <si>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</si>
  <si>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</si>
  <si>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</si>
  <si>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</si>
  <si>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</si>
  <si>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</si>
  <si>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</si>
  <si>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</si>
  <si>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</si>
  <si>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</si>
  <si>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</si>
  <si>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</si>
  <si>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</si>
  <si>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</si>
  <si>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</si>
  <si>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</si>
  <si>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</si>
  <si>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</si>
  <si>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</si>
  <si>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</si>
  <si>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</si>
  <si>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</si>
  <si>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</si>
  <si>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</si>
  <si>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</si>
  <si>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</si>
  <si>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</si>
  <si>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</si>
  <si>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</si>
  <si>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</si>
  <si>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</si>
  <si>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</si>
  <si>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</si>
  <si>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</si>
  <si>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</si>
  <si>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</si>
  <si>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</si>
  <si>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</si>
  <si>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</si>
  <si>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</si>
  <si>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</si>
  <si>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</si>
  <si>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</si>
  <si>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</si>
  <si>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</si>
  <si>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</si>
  <si>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</si>
  <si>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</si>
  <si>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</si>
  <si>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</si>
  <si>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</si>
  <si>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</si>
  <si>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</si>
  <si>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</si>
  <si>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</si>
  <si>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</si>
  <si>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</si>
  <si>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</si>
  <si>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</si>
  <si>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</si>
  <si>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</si>
  <si>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</si>
  <si>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</si>
  <si>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</si>
  <si>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</si>
  <si>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</si>
  <si>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</si>
  <si>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</si>
  <si>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</si>
  <si>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</si>
  <si>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</si>
  <si>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</si>
  <si>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</si>
  <si>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</si>
  <si>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</si>
  <si>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</si>
  <si>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</si>
  <si>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</si>
  <si>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</si>
  <si>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</si>
  <si>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</si>
  <si>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</si>
  <si>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</si>
  <si>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</si>
  <si>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</si>
  <si>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</si>
  <si>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</si>
  <si>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</si>
  <si>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</si>
  <si>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</si>
  <si>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</si>
  <si>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</si>
  <si>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</si>
  <si>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</si>
  <si>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</si>
  <si>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</si>
  <si>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</si>
  <si>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</si>
  <si>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</si>
  <si>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</si>
  <si>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</si>
  <si>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</si>
  <si>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</si>
  <si>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</si>
  <si>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</si>
  <si>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</si>
  <si>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</si>
  <si>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</si>
  <si>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</si>
  <si>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</si>
  <si>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</si>
  <si>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</si>
  <si>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</si>
  <si>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</si>
  <si>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</si>
  <si>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</si>
  <si>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</si>
  <si>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</si>
  <si>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</si>
  <si>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</si>
  <si>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</si>
  <si>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</si>
  <si>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</si>
  <si>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</si>
  <si>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</si>
  <si>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</si>
  <si>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</si>
  <si>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</si>
  <si>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</si>
  <si>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</si>
  <si>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</si>
  <si>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</si>
  <si>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</si>
  <si>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</si>
  <si>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</si>
  <si>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</si>
  <si>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</si>
  <si>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</si>
  <si>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</si>
  <si>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</si>
  <si>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</si>
  <si>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</si>
  <si>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</si>
  <si>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</si>
  <si>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</si>
  <si>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</si>
  <si>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</si>
  <si>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</si>
  <si>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</si>
  <si>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</si>
  <si>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</si>
  <si>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</si>
  <si>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</si>
  <si>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</si>
  <si>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</si>
  <si>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</si>
  <si>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</si>
  <si>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</si>
  <si>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</si>
  <si>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</si>
  <si>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</si>
  <si>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</si>
  <si>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</si>
  <si>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</si>
  <si>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</si>
  <si>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</si>
  <si>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</si>
  <si>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</si>
  <si>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</si>
  <si>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</si>
  <si>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</si>
  <si>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</si>
  <si>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</si>
  <si>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</si>
  <si>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</si>
  <si>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</si>
  <si>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</si>
  <si>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</si>
  <si>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</si>
  <si>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</si>
  <si>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</si>
  <si>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</si>
  <si>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</si>
  <si>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</si>
  <si>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</si>
  <si>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</si>
  <si>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</si>
  <si>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</si>
  <si>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</si>
  <si>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</si>
  <si>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</si>
  <si>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</si>
  <si>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</si>
  <si>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</si>
  <si>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</si>
  <si>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</si>
  <si>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</si>
  <si>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</si>
  <si>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</si>
  <si>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</si>
  <si>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</si>
  <si>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</si>
  <si>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</si>
  <si>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</si>
  <si>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</si>
  <si>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</si>
  <si>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</si>
  <si>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</si>
  <si>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</si>
  <si>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</si>
  <si>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</si>
  <si>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</si>
  <si>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</si>
  <si>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</si>
  <si>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</si>
  <si>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</si>
  <si>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</si>
  <si>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</si>
  <si>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</si>
  <si>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</si>
  <si>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</si>
  <si>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</si>
  <si>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</si>
  <si>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</si>
  <si>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</si>
  <si>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</si>
  <si>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</si>
  <si>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</si>
  <si>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</si>
  <si>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</si>
  <si>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</si>
  <si>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</si>
  <si>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</si>
  <si>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</si>
  <si>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</si>
  <si>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</si>
  <si>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</si>
  <si>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</si>
  <si>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</si>
  <si>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</si>
  <si>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</si>
  <si>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</si>
  <si>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</si>
  <si>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</si>
  <si>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</si>
  <si>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</si>
  <si>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</si>
  <si>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</si>
  <si>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</si>
  <si>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</si>
  <si>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</si>
  <si>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</si>
  <si>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</si>
  <si>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</si>
  <si>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</si>
  <si>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</si>
  <si>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</si>
  <si>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</si>
  <si>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</si>
  <si>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</si>
  <si>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</si>
  <si>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</si>
  <si>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</si>
  <si>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</si>
  <si>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</si>
  <si>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</si>
  <si>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</si>
  <si>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</si>
  <si>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</si>
  <si>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</si>
  <si>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</si>
  <si>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</si>
  <si>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</si>
  <si>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</si>
  <si>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</si>
  <si>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</si>
  <si>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</si>
  <si>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</si>
  <si>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</si>
  <si>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</si>
  <si>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</si>
  <si>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</si>
  <si>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</si>
  <si>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</si>
  <si>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</si>
  <si>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</si>
  <si>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</si>
  <si>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</si>
  <si>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</si>
  <si>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</si>
  <si>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</si>
  <si>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</si>
  <si>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</si>
  <si>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</si>
  <si>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</si>
  <si>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</si>
  <si>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</si>
  <si>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</si>
  <si>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</si>
  <si>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</si>
  <si>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</si>
  <si>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</si>
  <si>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</si>
  <si>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</si>
  <si>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</si>
  <si>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</si>
  <si>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</si>
  <si>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</si>
  <si>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</si>
  <si>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</si>
  <si>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</si>
  <si>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</si>
  <si>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</si>
  <si>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</si>
  <si>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</si>
  <si>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</si>
  <si>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</si>
  <si>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</si>
  <si>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</si>
  <si>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</si>
  <si>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</si>
  <si>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</si>
  <si>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</si>
  <si>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</si>
  <si>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</si>
  <si>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</si>
  <si>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</si>
  <si>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</si>
  <si>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</si>
  <si>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</si>
  <si>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</si>
  <si>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</si>
  <si>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</si>
  <si>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</si>
  <si>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</si>
  <si>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</si>
  <si>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</si>
  <si>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</si>
  <si>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</si>
  <si>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</si>
  <si>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</si>
  <si>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</si>
  <si>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</si>
  <si>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</si>
  <si>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</si>
  <si>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</si>
  <si>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</si>
  <si>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</si>
  <si>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</si>
  <si>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</si>
  <si>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</si>
  <si>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</si>
  <si>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</si>
  <si>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</si>
  <si>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</si>
  <si>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</si>
  <si>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</si>
  <si>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</si>
  <si>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</si>
  <si>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</si>
  <si>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</si>
  <si>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</si>
  <si>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</si>
  <si>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</si>
  <si>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</si>
  <si>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</si>
  <si>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</si>
  <si>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</si>
  <si>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</si>
  <si>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</si>
  <si>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</si>
  <si>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</si>
  <si>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</si>
  <si>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</si>
  <si>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</si>
  <si>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</si>
  <si>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</si>
  <si>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</si>
  <si>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</si>
  <si>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</si>
  <si>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</si>
  <si>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</si>
  <si>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</si>
  <si>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</si>
  <si>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</si>
  <si>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</si>
  <si>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</si>
  <si>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</si>
  <si>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</si>
  <si>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</si>
  <si>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</si>
  <si>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</si>
  <si>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</si>
  <si>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</si>
  <si>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</si>
  <si>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</si>
  <si>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</si>
  <si>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</si>
  <si>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</si>
  <si>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</si>
  <si>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</si>
  <si>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</si>
  <si>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</si>
  <si>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</si>
  <si>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</si>
  <si>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</si>
  <si>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</si>
  <si>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</si>
  <si>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</si>
  <si>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</si>
  <si>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</si>
  <si>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</si>
  <si>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</si>
  <si>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</si>
  <si>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</si>
  <si>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</si>
  <si>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</si>
  <si>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</si>
  <si>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</si>
  <si>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</si>
  <si>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</si>
  <si>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</si>
  <si>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</si>
  <si>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</si>
  <si>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</si>
  <si>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</si>
  <si>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</si>
  <si>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</si>
  <si>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</si>
  <si>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</si>
  <si>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</si>
  <si>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</si>
  <si>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</si>
  <si>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</si>
  <si>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</si>
  <si>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</si>
  <si>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</si>
  <si>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</si>
  <si>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</si>
  <si>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</si>
  <si>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</si>
  <si>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</si>
  <si>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</si>
  <si>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</si>
  <si>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</si>
  <si>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</si>
  <si>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</si>
  <si>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</si>
  <si>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</si>
  <si>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</si>
  <si>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</si>
  <si>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</si>
  <si>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</si>
  <si>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</si>
  <si>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</si>
  <si>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</si>
  <si>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</si>
  <si>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</si>
  <si>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</si>
  <si>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</si>
  <si>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</si>
  <si>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</si>
  <si>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</si>
  <si>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</si>
  <si>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</si>
  <si>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</si>
  <si>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</si>
  <si>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</si>
  <si>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</si>
  <si>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</si>
  <si>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</si>
  <si>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</si>
  <si>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</si>
  <si>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</si>
  <si>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</si>
  <si>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</si>
  <si>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</si>
  <si>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</si>
  <si>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</si>
  <si>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</si>
  <si>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</si>
  <si>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</si>
  <si>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</si>
  <si>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</si>
  <si>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</si>
  <si>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</si>
  <si>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</si>
  <si>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</si>
  <si>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</si>
  <si>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</si>
  <si>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</si>
  <si>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</si>
  <si>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</si>
  <si>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</si>
  <si>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</si>
  <si>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</si>
  <si>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</si>
  <si>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</si>
  <si>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</si>
  <si>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</si>
  <si>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</si>
  <si>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</si>
  <si>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</si>
  <si>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</si>
  <si>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</si>
  <si>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</si>
  <si>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</si>
  <si>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</si>
  <si>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</si>
  <si>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</si>
  <si>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</si>
  <si>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</si>
  <si>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</si>
  <si>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</si>
  <si>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</si>
  <si>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</si>
  <si>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</si>
  <si>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</si>
  <si>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</si>
  <si>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</si>
  <si>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</si>
  <si>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</si>
  <si>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</si>
  <si>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</si>
  <si>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</si>
  <si>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</si>
  <si>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</si>
  <si>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</si>
  <si>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</si>
  <si>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</si>
  <si>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</si>
  <si>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</si>
  <si>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</si>
  <si>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</si>
  <si>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</si>
  <si>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</si>
  <si>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</si>
  <si>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</si>
  <si>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</si>
  <si>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</si>
  <si>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</si>
  <si>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</si>
  <si>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</si>
  <si>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</si>
  <si>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</si>
  <si>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</si>
  <si>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</si>
  <si>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</si>
  <si>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</si>
  <si>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</si>
  <si>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</si>
  <si>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</si>
  <si>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</si>
  <si>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</si>
  <si>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</si>
  <si>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</si>
  <si>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</si>
  <si>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</si>
  <si>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</si>
  <si>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</si>
  <si>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</si>
  <si>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</si>
  <si>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</si>
  <si>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</si>
  <si>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</si>
  <si>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</si>
  <si>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</si>
  <si>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</si>
  <si>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</si>
  <si>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</si>
  <si>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</si>
  <si>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</si>
  <si>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</si>
  <si>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</si>
  <si>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</si>
  <si>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</si>
  <si>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</si>
  <si>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</si>
  <si>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</si>
  <si>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</si>
  <si>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</si>
  <si>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</si>
  <si>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</si>
  <si>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</si>
  <si>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</si>
  <si>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</si>
  <si>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</si>
  <si>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</si>
  <si>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</si>
  <si>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</si>
  <si>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</si>
  <si>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</si>
  <si>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</si>
  <si>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</si>
  <si>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</si>
  <si>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</si>
  <si>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</si>
  <si>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</si>
  <si>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</si>
  <si>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</si>
  <si>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</si>
  <si>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</si>
  <si>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</si>
  <si>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</si>
  <si>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</si>
  <si>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</si>
  <si>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</si>
  <si>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</si>
  <si>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</si>
  <si>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</si>
  <si>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</si>
  <si>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</si>
  <si>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</si>
  <si>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</si>
  <si>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</si>
  <si>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</si>
  <si>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</si>
  <si>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</si>
  <si>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</si>
  <si>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</si>
  <si>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</si>
  <si>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</si>
  <si>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</si>
  <si>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</si>
  <si>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</si>
  <si>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</si>
  <si>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</si>
  <si>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</si>
  <si>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</si>
  <si>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</si>
  <si>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</si>
  <si>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</si>
  <si>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</si>
  <si>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</si>
  <si>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</si>
  <si>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</si>
  <si>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</si>
  <si>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</si>
  <si>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</si>
  <si>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</si>
  <si>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</si>
  <si>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</si>
  <si>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</si>
  <si>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</si>
  <si>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</si>
  <si>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</si>
  <si>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</si>
  <si>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</si>
  <si>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</si>
  <si>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</si>
  <si>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</si>
  <si>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</si>
  <si>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</si>
  <si>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</si>
  <si>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</si>
  <si>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</si>
  <si>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</si>
  <si>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</si>
  <si>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</si>
  <si>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</si>
  <si>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</si>
  <si>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</si>
  <si>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</si>
  <si>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</si>
  <si>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</si>
  <si>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</si>
  <si>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</si>
  <si>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</si>
  <si>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</si>
  <si>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</si>
  <si>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</si>
  <si>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</si>
  <si>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</si>
  <si>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</si>
  <si>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</si>
  <si>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</si>
  <si>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</si>
  <si>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</si>
  <si>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</si>
  <si>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</si>
  <si>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</si>
  <si>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</si>
  <si>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</si>
  <si>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</si>
  <si>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</si>
  <si>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</si>
  <si>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</si>
  <si>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</si>
  <si>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</si>
  <si>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</si>
  <si>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</si>
  <si>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</si>
  <si>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</si>
  <si>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</si>
  <si>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</si>
  <si>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</si>
  <si>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</si>
  <si>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</si>
  <si>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</si>
  <si>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</si>
  <si>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</si>
  <si>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</si>
  <si>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</si>
  <si>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</si>
  <si>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</si>
  <si>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</si>
  <si>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</si>
  <si>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</si>
  <si>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</si>
  <si>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</si>
  <si>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</si>
  <si>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</si>
  <si>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</si>
  <si>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</si>
  <si>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</si>
  <si>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</si>
  <si>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</si>
  <si>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</si>
  <si>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</si>
  <si>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</si>
  <si>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</si>
  <si>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</si>
  <si>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</si>
  <si>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</si>
  <si>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</si>
  <si>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</si>
  <si>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</si>
  <si>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</si>
  <si>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</si>
  <si>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</si>
  <si>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</si>
  <si>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</si>
  <si>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</si>
  <si>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</si>
  <si>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</si>
  <si>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</si>
  <si>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</si>
  <si>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</si>
  <si>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</si>
  <si>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</si>
  <si>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</si>
  <si>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</si>
  <si>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</si>
  <si>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</si>
  <si>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</si>
  <si>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</si>
  <si>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</si>
  <si>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</si>
  <si>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</si>
  <si>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</si>
  <si>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</si>
  <si>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</si>
  <si>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</si>
  <si>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</si>
  <si>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</si>
  <si>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</si>
  <si>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</si>
  <si>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</si>
  <si>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</si>
  <si>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</si>
  <si>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</si>
  <si>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</si>
  <si>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</si>
  <si>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</si>
  <si>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</si>
  <si>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</si>
  <si>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</si>
  <si>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</si>
  <si>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</si>
  <si>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</si>
  <si>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</si>
  <si>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</si>
  <si>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</si>
  <si>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</si>
  <si>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</si>
  <si>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</si>
  <si>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</si>
  <si>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</si>
  <si>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</si>
  <si>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</si>
  <si>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</si>
  <si>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</si>
  <si>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</si>
  <si>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</si>
  <si>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</si>
  <si>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</si>
  <si>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</si>
  <si>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</si>
  <si>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</si>
  <si>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</si>
  <si>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</si>
  <si>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</si>
  <si>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</si>
  <si>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</si>
  <si>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</si>
  <si>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</si>
  <si>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</si>
  <si>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</si>
  <si>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</si>
  <si>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</si>
  <si>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</si>
  <si>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</si>
  <si>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</si>
  <si>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</si>
  <si>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</si>
  <si>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</si>
  <si>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</si>
  <si>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</si>
  <si>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</si>
  <si>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</si>
  <si>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</si>
  <si>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</si>
  <si>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</si>
  <si>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</si>
  <si>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</si>
  <si>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</si>
  <si>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</si>
  <si>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</si>
  <si>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</si>
  <si>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</si>
  <si>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</si>
  <si>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</si>
  <si>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</si>
  <si>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</si>
  <si>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</si>
  <si>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</si>
  <si>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</si>
  <si>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</si>
  <si>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</si>
  <si>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</si>
  <si>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</si>
  <si>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</si>
  <si>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</si>
  <si>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</si>
  <si>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</si>
  <si>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</si>
  <si>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</si>
  <si>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</si>
  <si>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</si>
  <si>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</si>
  <si>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</si>
  <si>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</si>
  <si>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</si>
  <si>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</si>
  <si>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</si>
  <si>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</si>
  <si>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</si>
  <si>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</si>
  <si>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</si>
  <si>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</si>
  <si>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</si>
  <si>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</si>
  <si>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</si>
  <si>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</si>
  <si>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</si>
  <si>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</si>
  <si>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</si>
  <si>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</si>
  <si>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</si>
  <si>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</si>
  <si>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</si>
  <si>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</si>
  <si>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</si>
  <si>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</si>
  <si>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</si>
  <si>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</si>
  <si>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</si>
  <si>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</si>
  <si>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</si>
  <si>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</si>
  <si>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</si>
  <si>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</si>
  <si>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</si>
  <si>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</si>
  <si>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</si>
  <si>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</si>
  <si>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</si>
  <si>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</si>
  <si>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</si>
  <si>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</si>
  <si>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</si>
  <si>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</si>
  <si>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</si>
  <si>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</si>
  <si>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</si>
  <si>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</si>
  <si>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</si>
  <si>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</si>
  <si>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</si>
  <si>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</si>
  <si>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</si>
  <si>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</si>
  <si>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</si>
  <si>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</si>
  <si>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</si>
  <si>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</si>
  <si>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</si>
  <si>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</si>
  <si>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</si>
  <si>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</si>
  <si>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</si>
  <si>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</si>
  <si>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</si>
  <si>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</si>
  <si>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</si>
  <si>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</si>
  <si>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</si>
  <si>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</si>
  <si>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</si>
  <si>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</si>
  <si>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</si>
  <si>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</si>
  <si>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</si>
  <si>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</si>
  <si>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</si>
  <si>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</si>
  <si>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</si>
  <si>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</si>
  <si>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</si>
  <si>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</si>
  <si>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</si>
  <si>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</si>
  <si>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</si>
  <si>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</si>
  <si>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</si>
  <si>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</si>
  <si>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</si>
  <si>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</si>
  <si>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</si>
  <si>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</si>
  <si>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</si>
  <si>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</si>
  <si>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</si>
  <si>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</si>
  <si>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</si>
  <si>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</si>
  <si>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</si>
  <si>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</si>
  <si>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</si>
  <si>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</si>
  <si>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</si>
  <si>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</si>
  <si>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</si>
  <si>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</si>
  <si>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</si>
  <si>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</si>
  <si>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</si>
  <si>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</si>
  <si>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</si>
  <si>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</si>
  <si>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</si>
  <si>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</si>
  <si>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</si>
  <si>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</si>
  <si>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</si>
  <si>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</si>
  <si>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</si>
  <si>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</si>
  <si>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</si>
  <si>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</si>
  <si>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</si>
  <si>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</si>
  <si>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</si>
  <si>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</si>
  <si>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</si>
  <si>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</si>
  <si>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</si>
  <si>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</si>
  <si>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</si>
  <si>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</si>
  <si>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</si>
  <si>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</si>
  <si>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</si>
  <si>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</si>
  <si>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</si>
  <si>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</si>
  <si>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</si>
  <si>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</si>
  <si>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</si>
  <si>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</si>
  <si>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</si>
  <si>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</si>
  <si>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</si>
  <si>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</si>
  <si>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</si>
  <si>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</si>
  <si>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</si>
  <si>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</si>
  <si>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</si>
  <si>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</si>
  <si>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</si>
  <si>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</si>
  <si>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</si>
  <si>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</si>
  <si>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</si>
  <si>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</si>
  <si>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</si>
  <si>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</si>
  <si>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</si>
  <si>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</si>
  <si>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</si>
  <si>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</si>
  <si>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</si>
  <si>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</si>
  <si>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</si>
  <si>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</si>
  <si>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</si>
  <si>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</si>
  <si>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</si>
  <si>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</si>
  <si>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</si>
  <si>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</si>
  <si>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</si>
  <si>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</si>
  <si>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</si>
  <si>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</si>
  <si>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</si>
  <si>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</si>
  <si>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</si>
  <si>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</si>
  <si>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</si>
  <si>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</si>
  <si>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</si>
  <si>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</si>
  <si>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</si>
  <si>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</si>
  <si>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</si>
  <si>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</si>
  <si>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</si>
  <si>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</si>
  <si>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</si>
  <si>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</si>
  <si>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</si>
  <si>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</si>
  <si>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</si>
  <si>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</si>
  <si>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</si>
  <si>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</si>
  <si>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</si>
  <si>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</si>
  <si>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</si>
  <si>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</si>
  <si>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</si>
  <si>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</si>
  <si>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</si>
  <si>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</si>
  <si>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</si>
  <si>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</si>
  <si>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</si>
  <si>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</si>
  <si>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</si>
  <si>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</si>
  <si>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</si>
  <si>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</si>
  <si>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</si>
  <si>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</si>
  <si>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</si>
  <si>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</si>
  <si>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</si>
  <si>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</si>
  <si>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</si>
  <si>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</si>
  <si>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</si>
  <si>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</si>
  <si>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</si>
  <si>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</si>
  <si>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</si>
  <si>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</si>
  <si>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</si>
  <si>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</si>
  <si>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</si>
  <si>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</si>
  <si>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</si>
  <si>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</si>
  <si>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</si>
  <si>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</si>
  <si>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</si>
  <si>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</si>
  <si>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</si>
  <si>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</si>
  <si>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</si>
  <si>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</si>
  <si>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</si>
  <si>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</si>
  <si>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</si>
  <si>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</si>
  <si>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</si>
  <si>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</si>
  <si>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</si>
  <si>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</si>
  <si>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</si>
  <si>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</si>
  <si>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</si>
  <si>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</si>
  <si>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</si>
  <si>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</si>
  <si>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</si>
  <si>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</si>
  <si>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</si>
  <si>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</si>
  <si>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</si>
  <si>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</si>
  <si>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</si>
  <si>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</si>
  <si>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</si>
  <si>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</si>
  <si>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</si>
  <si>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</si>
  <si>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</si>
  <si>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</si>
  <si>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</si>
  <si>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</si>
  <si>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</si>
  <si>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</si>
  <si>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</si>
  <si>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</si>
  <si>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</si>
  <si>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</si>
  <si>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</si>
  <si>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</si>
  <si>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</si>
  <si>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</si>
  <si>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</si>
  <si>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</si>
  <si>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</si>
  <si>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</si>
  <si>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</si>
  <si>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</si>
  <si>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</si>
  <si>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</si>
  <si>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</si>
  <si>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</si>
  <si>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</si>
  <si>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</si>
  <si>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</si>
  <si>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</si>
  <si>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</si>
  <si>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</si>
  <si>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</si>
  <si>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</si>
  <si>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</si>
  <si>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</si>
  <si>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</si>
  <si>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</si>
  <si>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</si>
  <si>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</si>
  <si>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</si>
  <si>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</si>
  <si>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</si>
  <si>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</si>
  <si>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</si>
  <si>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</si>
  <si>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</si>
  <si>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</si>
  <si>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</si>
  <si>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</si>
  <si>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</si>
  <si>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</si>
  <si>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</si>
  <si>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</si>
  <si>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</si>
  <si>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</si>
  <si>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</si>
  <si>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</si>
  <si>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</si>
  <si>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</si>
  <si>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</si>
  <si>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</si>
  <si>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</si>
  <si>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</si>
  <si>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</si>
  <si>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</si>
  <si>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</si>
  <si>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</si>
  <si>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</si>
  <si>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</si>
  <si>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</si>
  <si>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</si>
  <si>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</si>
  <si>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</si>
  <si>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</si>
  <si>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</si>
  <si>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</si>
  <si>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</si>
  <si>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</si>
  <si>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</si>
  <si>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</si>
  <si>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</si>
  <si>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</si>
  <si>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</si>
  <si>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</si>
  <si>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</si>
  <si>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</si>
  <si>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</si>
  <si>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</si>
  <si>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</si>
  <si>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</si>
  <si>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</si>
  <si>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</si>
  <si>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</si>
  <si>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</si>
  <si>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</si>
  <si>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</si>
  <si>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</si>
  <si>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</si>
  <si>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</si>
  <si>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</si>
  <si>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</si>
  <si>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</si>
  <si>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</si>
  <si>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</si>
  <si>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</si>
  <si>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</si>
  <si>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</si>
  <si>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</si>
  <si>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</si>
  <si>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</si>
  <si>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</si>
  <si>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</si>
  <si>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</si>
  <si>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</si>
  <si>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</si>
  <si>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</si>
  <si>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</si>
  <si>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</si>
  <si>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</si>
  <si>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</si>
  <si>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</si>
  <si>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</si>
  <si>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</si>
  <si>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</si>
  <si>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</si>
  <si>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</si>
  <si>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</si>
  <si>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</si>
  <si>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</si>
  <si>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</si>
  <si>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</si>
  <si>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</si>
  <si>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</si>
  <si>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</si>
  <si>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</si>
  <si>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</si>
  <si>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</si>
  <si>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</si>
  <si>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</si>
  <si>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</si>
  <si>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</si>
  <si>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</si>
  <si>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</si>
  <si>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</si>
  <si>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</si>
  <si>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</si>
  <si>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</si>
  <si>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</si>
  <si>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</si>
  <si>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</si>
  <si>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</si>
  <si>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</si>
  <si>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</si>
  <si>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</si>
  <si>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</si>
  <si>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</si>
  <si>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</si>
  <si>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</si>
  <si>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</si>
  <si>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</si>
  <si>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</si>
  <si>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</si>
  <si>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</si>
  <si>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</si>
  <si>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</si>
  <si>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</si>
  <si>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</si>
  <si>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</si>
  <si>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</si>
  <si>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</si>
  <si>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</si>
  <si>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</si>
  <si>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</si>
  <si>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</si>
  <si>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</si>
  <si>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</si>
  <si>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</si>
  <si>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</si>
  <si>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</si>
  <si>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</si>
  <si>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</si>
  <si>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</si>
  <si>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</si>
  <si>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</si>
  <si>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</si>
  <si>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</si>
  <si>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</si>
  <si>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</si>
  <si>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</si>
  <si>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</si>
  <si>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</si>
  <si>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</si>
  <si>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</si>
  <si>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</si>
  <si>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</si>
  <si>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</si>
  <si>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</si>
  <si>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</si>
  <si>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</si>
  <si>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</si>
  <si>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</si>
  <si>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</si>
  <si>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</si>
  <si>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</si>
  <si>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</si>
  <si>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</si>
  <si>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</si>
  <si>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</si>
  <si>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</si>
  <si>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</si>
  <si>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</si>
  <si>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</si>
  <si>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</si>
  <si>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</si>
  <si>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</si>
  <si>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</si>
  <si>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</si>
  <si>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</si>
  <si>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</si>
  <si>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</si>
  <si>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</si>
  <si>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</si>
  <si>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</si>
  <si>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</si>
  <si>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</si>
  <si>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</si>
  <si>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</si>
  <si>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</si>
  <si>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</si>
  <si>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</si>
  <si>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</si>
  <si>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</si>
  <si>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</si>
  <si>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</si>
  <si>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</si>
  <si>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</si>
  <si>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</si>
  <si>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</si>
  <si>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</si>
  <si>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</si>
  <si>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</si>
  <si>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</si>
  <si>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</si>
  <si>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</si>
  <si>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</si>
  <si>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</si>
  <si>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</si>
  <si>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</si>
  <si>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</si>
  <si>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</si>
  <si>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</si>
  <si>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</si>
  <si>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</si>
  <si>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</si>
  <si>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</si>
  <si>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</si>
  <si>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</si>
  <si>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</si>
  <si>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</si>
  <si>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</si>
  <si>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</si>
  <si>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</si>
  <si>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</si>
  <si>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</si>
  <si>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</si>
  <si>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</si>
  <si>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</si>
  <si>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</si>
  <si>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</si>
  <si>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</si>
  <si>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</si>
  <si>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</si>
  <si>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</si>
  <si>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</si>
  <si>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</si>
  <si>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</si>
  <si>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</si>
  <si>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</si>
  <si>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</si>
  <si>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</si>
  <si>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</si>
  <si>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</si>
  <si>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</si>
  <si>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</si>
  <si>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</si>
  <si>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</si>
  <si>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</si>
  <si>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</si>
  <si>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</si>
  <si>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</si>
  <si>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</si>
  <si>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</si>
  <si>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</si>
  <si>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</si>
  <si>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</si>
  <si>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</si>
  <si>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</si>
  <si>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</si>
  <si>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</si>
  <si>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</si>
  <si>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</si>
  <si>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</si>
  <si>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</si>
  <si>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</si>
  <si>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</si>
  <si>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</si>
  <si>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</si>
  <si>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</si>
  <si>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</si>
  <si>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</si>
  <si>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</si>
  <si>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</si>
  <si>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</si>
  <si>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</si>
  <si>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</si>
  <si>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</si>
  <si>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</si>
  <si>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</si>
  <si>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</si>
  <si>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</si>
  <si>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</si>
  <si>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</si>
  <si>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</si>
  <si>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</si>
  <si>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</si>
  <si>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</si>
  <si>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</si>
  <si>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</si>
  <si>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</si>
  <si>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</si>
  <si>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</si>
  <si>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</si>
  <si>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</si>
  <si>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</si>
  <si>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</si>
  <si>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</si>
  <si>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</si>
  <si>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</si>
  <si>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</si>
  <si>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</si>
  <si>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</si>
  <si>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</si>
  <si>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</si>
  <si>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</si>
  <si>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</si>
  <si>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</si>
  <si>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</si>
  <si>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</si>
  <si>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</si>
  <si>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</si>
  <si>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</si>
  <si>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</si>
  <si>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</si>
  <si>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</si>
  <si>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</si>
  <si>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</si>
  <si>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</si>
  <si>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</si>
  <si>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</si>
  <si>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</si>
  <si>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</si>
  <si>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</si>
  <si>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</si>
  <si>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</si>
  <si>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</si>
  <si>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</si>
  <si>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</si>
  <si>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</si>
  <si>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</si>
  <si>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</si>
  <si>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</si>
  <si>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</si>
  <si>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</si>
  <si>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</si>
  <si>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</si>
  <si>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</si>
  <si>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</si>
  <si>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</si>
  <si>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</si>
  <si>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</si>
  <si>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</si>
  <si>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</si>
  <si>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</si>
  <si>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</si>
  <si>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</si>
  <si>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</si>
  <si>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</si>
  <si>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</si>
  <si>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</si>
  <si>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</si>
  <si>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</si>
  <si>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</si>
  <si>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</si>
  <si>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</si>
  <si>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</si>
  <si>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</si>
  <si>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</si>
  <si>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</si>
  <si>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</si>
  <si>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</si>
  <si>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</si>
  <si>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</si>
  <si>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</si>
  <si>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</si>
  <si>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</si>
  <si>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</si>
  <si>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</si>
  <si>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</si>
  <si>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</si>
  <si>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</si>
  <si>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</si>
  <si>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</si>
  <si>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</si>
  <si>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</si>
  <si>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</si>
  <si>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</si>
  <si>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</si>
  <si>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</si>
  <si>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</si>
  <si>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</si>
  <si>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</si>
  <si>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</si>
  <si>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</si>
  <si>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</si>
  <si>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</si>
  <si>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</si>
  <si>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</si>
  <si>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</si>
  <si>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</si>
  <si>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</si>
  <si>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</si>
  <si>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</si>
  <si>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</si>
  <si>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</si>
  <si>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</si>
  <si>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</si>
  <si>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</si>
  <si>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</si>
  <si>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</si>
  <si>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</si>
  <si>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</si>
  <si>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</si>
  <si>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</si>
  <si>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</si>
  <si>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</si>
  <si>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</si>
  <si>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</si>
  <si>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</si>
  <si>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</si>
  <si>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</si>
  <si>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</si>
  <si>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</si>
  <si>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</si>
  <si>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</si>
  <si>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</si>
  <si>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</si>
  <si>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</si>
  <si>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</si>
  <si>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</si>
  <si>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</si>
  <si>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</si>
  <si>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</si>
  <si>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</si>
  <si>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</si>
  <si>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</si>
  <si>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</si>
  <si>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</si>
  <si>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</si>
  <si>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</si>
  <si>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</si>
  <si>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</si>
  <si>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</si>
  <si>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</si>
  <si>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</si>
  <si>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</si>
  <si>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</si>
  <si>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</si>
  <si>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</si>
  <si>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</si>
  <si>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</si>
  <si>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</si>
  <si>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</si>
  <si>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</si>
  <si>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</si>
  <si>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</si>
  <si>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</si>
  <si>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</si>
  <si>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</si>
  <si>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</si>
  <si>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</si>
  <si>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</si>
  <si>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</si>
  <si>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</si>
  <si>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</si>
  <si>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</si>
  <si>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</si>
  <si>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</si>
  <si>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</si>
  <si>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</si>
  <si>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</si>
  <si>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</si>
  <si>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</si>
  <si>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</si>
  <si>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</si>
  <si>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</si>
  <si>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</si>
  <si>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</si>
  <si>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</si>
  <si>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</si>
  <si>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</si>
  <si>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</si>
  <si>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</si>
  <si>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</si>
  <si>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</si>
  <si>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</si>
  <si>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</si>
  <si>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</si>
  <si>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</si>
  <si>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</si>
  <si>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</si>
  <si>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</si>
  <si>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</si>
  <si>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</si>
  <si>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</si>
  <si>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</si>
  <si>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</si>
  <si>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</si>
  <si>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</si>
  <si>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</si>
  <si>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</si>
  <si>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</si>
  <si>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</si>
  <si>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</si>
  <si>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</si>
  <si>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</si>
  <si>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</si>
  <si>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</si>
  <si>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</si>
  <si>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</si>
  <si>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</si>
  <si>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</si>
  <si>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</si>
  <si>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</si>
  <si>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</si>
  <si>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</si>
  <si>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</si>
  <si>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</si>
  <si>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</si>
  <si>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</si>
  <si>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</si>
  <si>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</si>
  <si>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</si>
  <si>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</si>
  <si>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</si>
  <si>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</si>
  <si>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</si>
  <si>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</si>
  <si>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</si>
  <si>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</si>
  <si>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</si>
  <si>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</si>
  <si>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</si>
  <si>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</si>
  <si>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</si>
  <si>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</si>
  <si>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</si>
  <si>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</si>
  <si>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</si>
  <si>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</si>
  <si>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</si>
  <si>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</si>
  <si>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</si>
  <si>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</si>
  <si>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</si>
  <si>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</si>
  <si>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</si>
  <si>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</si>
  <si>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</si>
  <si>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</si>
  <si>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</si>
  <si>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</si>
  <si>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</si>
  <si>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</si>
  <si>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</si>
  <si>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</si>
  <si>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</si>
  <si>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</si>
  <si>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</si>
  <si>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</si>
  <si>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</si>
  <si>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</si>
  <si>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</si>
  <si>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</si>
  <si>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</si>
  <si>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</si>
  <si>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</si>
  <si>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</si>
  <si>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</si>
  <si>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</si>
  <si>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</si>
  <si>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</si>
  <si>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</si>
  <si>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</si>
  <si>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</si>
  <si>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</si>
  <si>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</si>
  <si>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</si>
  <si>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</si>
  <si>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</si>
  <si>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</si>
  <si>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</si>
  <si>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</si>
  <si>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</si>
  <si>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</si>
  <si>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</si>
  <si>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</si>
  <si>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</si>
  <si>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</si>
  <si>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</si>
  <si>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</si>
  <si>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</si>
  <si>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</si>
  <si>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</si>
  <si>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</si>
  <si>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</si>
  <si>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</si>
  <si>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</si>
  <si>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</si>
  <si>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</si>
  <si>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</si>
  <si>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</si>
  <si>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</si>
  <si>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</si>
  <si>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</si>
  <si>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</si>
  <si>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</si>
  <si>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</si>
  <si>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</si>
  <si>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</si>
  <si>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</si>
  <si>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</si>
  <si>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</si>
  <si>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</si>
  <si>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</si>
  <si>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</si>
  <si>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</si>
  <si>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</si>
  <si>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</si>
  <si>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</si>
  <si>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</si>
  <si>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</si>
  <si>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</si>
  <si>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</si>
  <si>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</si>
  <si>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</si>
  <si>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</si>
  <si>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</si>
  <si>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</si>
  <si>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</si>
  <si>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</si>
  <si>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</si>
  <si>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</si>
  <si>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</si>
  <si>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</si>
  <si>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</si>
  <si>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</si>
  <si>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</si>
  <si>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</si>
  <si>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</si>
  <si>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</si>
  <si>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</si>
  <si>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</si>
  <si>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</si>
  <si>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</si>
  <si>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</si>
  <si>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</si>
  <si>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</si>
  <si>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</si>
  <si>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</si>
  <si>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</si>
  <si>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</si>
  <si>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</si>
  <si>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</si>
  <si>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</si>
  <si>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</si>
  <si>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</si>
  <si>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</si>
  <si>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</si>
  <si>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</si>
  <si>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</si>
  <si>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</si>
  <si>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</si>
  <si>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</si>
  <si>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</si>
  <si>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</si>
  <si>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</si>
  <si>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</si>
  <si>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</si>
  <si>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</si>
  <si>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</si>
  <si>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</si>
  <si>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</si>
  <si>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</si>
  <si>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</si>
  <si>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</si>
  <si>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</si>
  <si>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</si>
  <si>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</si>
  <si>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</si>
  <si>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</si>
  <si>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</si>
  <si>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</si>
  <si>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</si>
  <si>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</si>
  <si>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</si>
  <si>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</si>
  <si>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</si>
  <si>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</si>
  <si>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</si>
  <si>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</si>
  <si>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</si>
  <si>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</si>
  <si>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</si>
  <si>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</si>
  <si>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</si>
  <si>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</si>
  <si>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</si>
  <si>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</si>
  <si>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</si>
  <si>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</si>
  <si>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</si>
  <si>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</si>
  <si>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</si>
  <si>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</si>
  <si>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</si>
  <si>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</si>
  <si>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</si>
  <si>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</si>
  <si>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</si>
  <si>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</si>
  <si>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</si>
  <si>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</si>
  <si>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</si>
  <si>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</si>
  <si>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</si>
  <si>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</si>
  <si>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</si>
  <si>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</si>
  <si>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</si>
  <si>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</si>
  <si>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</si>
  <si>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</si>
  <si>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</si>
  <si>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</si>
  <si>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</si>
  <si>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</si>
  <si>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</si>
  <si>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</si>
  <si>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</si>
  <si>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</si>
  <si>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</si>
  <si>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</si>
  <si>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</si>
  <si>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</si>
  <si>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</si>
  <si>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</si>
  <si>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</si>
  <si>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</si>
  <si>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</si>
  <si>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</si>
  <si>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</si>
  <si>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</si>
  <si>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</si>
  <si>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</si>
  <si>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</si>
  <si>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</si>
  <si>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</si>
  <si>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</si>
  <si>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</si>
  <si>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</si>
  <si>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</si>
  <si>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</si>
  <si>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</si>
  <si>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</si>
  <si>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</si>
  <si>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</si>
  <si>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</si>
  <si>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</si>
  <si>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</si>
  <si>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</si>
  <si>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</si>
  <si>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</si>
  <si>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</si>
  <si>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</si>
  <si>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</si>
  <si>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</si>
  <si>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</si>
  <si>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</si>
  <si>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</si>
  <si>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</si>
  <si>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</si>
  <si>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</si>
  <si>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</si>
  <si>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</si>
  <si>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</si>
  <si>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</si>
  <si>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</si>
  <si>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</si>
  <si>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</si>
  <si>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</si>
  <si>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</si>
  <si>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</si>
  <si>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</si>
  <si>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</si>
  <si>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</si>
  <si>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</si>
  <si>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</si>
  <si>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</si>
  <si>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</si>
  <si>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</si>
  <si>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</si>
  <si>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</si>
  <si>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</si>
  <si>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</si>
  <si>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</si>
  <si>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</si>
  <si>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</si>
  <si>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</si>
  <si>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</si>
  <si>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</si>
  <si>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</si>
  <si>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</si>
  <si>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</si>
  <si>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</si>
  <si>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</si>
  <si>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</si>
  <si>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</si>
  <si>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</si>
  <si>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</si>
  <si>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</si>
  <si>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</si>
  <si>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</si>
  <si>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</si>
  <si>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</si>
  <si>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</si>
  <si>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</si>
  <si>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</si>
  <si>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</si>
  <si>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</si>
  <si>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</si>
  <si>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</si>
  <si>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</si>
  <si>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</si>
  <si>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</si>
  <si>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</si>
  <si>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</si>
  <si>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</si>
  <si>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</si>
  <si>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</si>
  <si>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</si>
  <si>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</si>
  <si>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</si>
  <si>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</si>
  <si>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</si>
  <si>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</si>
  <si>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</si>
  <si>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</si>
  <si>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</si>
  <si>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</si>
  <si>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</si>
  <si>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</si>
  <si>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</si>
  <si>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</si>
  <si>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</si>
  <si>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</si>
  <si>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</si>
  <si>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</si>
  <si>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</si>
  <si>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</si>
  <si>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</si>
  <si>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</si>
  <si>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</si>
  <si>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</si>
  <si>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</si>
  <si>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</si>
  <si>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</si>
  <si>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</si>
  <si>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</si>
  <si>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</si>
  <si>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</si>
  <si>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</si>
  <si>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</si>
  <si>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</si>
  <si>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</si>
  <si>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</si>
  <si>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</si>
  <si>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</si>
  <si>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</si>
  <si>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</si>
  <si>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</si>
  <si>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</si>
  <si>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</si>
  <si>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</si>
  <si>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</si>
  <si>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</si>
  <si>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</si>
  <si>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</si>
  <si>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</si>
  <si>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</si>
  <si>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</si>
  <si>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</si>
  <si>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</si>
  <si>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</si>
  <si>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</si>
  <si>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</si>
  <si>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</si>
  <si>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</si>
  <si>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</si>
  <si>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</si>
  <si>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</si>
  <si>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</si>
  <si>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</si>
  <si>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</si>
  <si>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</si>
  <si>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</si>
  <si>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</si>
  <si>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</si>
  <si>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</si>
  <si>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</si>
  <si>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</si>
  <si>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</si>
  <si>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</si>
  <si>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</si>
  <si>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</si>
  <si>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</si>
  <si>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</si>
  <si>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</si>
  <si>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</si>
  <si>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</si>
  <si>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</si>
  <si>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</si>
  <si>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</si>
  <si>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</si>
  <si>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</si>
  <si>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</si>
  <si>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</si>
  <si>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</si>
  <si>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</si>
  <si>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</si>
  <si>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</si>
  <si>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</si>
  <si>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</si>
  <si>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</si>
  <si>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</si>
  <si>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</si>
  <si>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</si>
  <si>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</si>
  <si>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</si>
  <si>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</si>
  <si>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</si>
  <si>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</si>
  <si>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</si>
  <si>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</si>
  <si>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</si>
  <si>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</si>
  <si>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</si>
  <si>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</si>
  <si>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</si>
  <si>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</si>
  <si>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</si>
  <si>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</si>
  <si>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</si>
  <si>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</si>
  <si>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</si>
  <si>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</si>
  <si>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</si>
  <si>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</si>
  <si>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</si>
  <si>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</si>
  <si>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</si>
  <si>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</si>
  <si>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</si>
  <si>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</si>
  <si>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</si>
  <si>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</si>
  <si>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</si>
  <si>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</si>
  <si>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</si>
  <si>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</si>
  <si>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</si>
  <si>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</si>
  <si>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</si>
  <si>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</si>
  <si>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</si>
  <si>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</si>
  <si>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</si>
  <si>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</si>
  <si>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</si>
  <si>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</si>
  <si>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</si>
  <si>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</si>
  <si>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</si>
  <si>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</si>
  <si>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</si>
  <si>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</si>
  <si>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</si>
  <si>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</si>
  <si>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</si>
  <si>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</si>
  <si>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</si>
  <si>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</si>
  <si>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</si>
  <si>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</si>
  <si>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</si>
  <si>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</si>
  <si>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</si>
  <si>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</si>
  <si>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</si>
  <si>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</si>
  <si>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</si>
  <si>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</si>
  <si>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</si>
  <si>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</si>
  <si>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</si>
  <si>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</si>
  <si>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</si>
  <si>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</si>
  <si>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</si>
  <si>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</si>
  <si>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</si>
  <si>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</si>
  <si>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</si>
  <si>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</si>
  <si>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</si>
  <si>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</si>
  <si>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</si>
  <si>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</si>
  <si>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</si>
  <si>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</si>
  <si>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</si>
  <si>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</si>
  <si>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</si>
  <si>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</si>
  <si>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</si>
  <si>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</si>
  <si>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</si>
  <si>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</si>
  <si>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</si>
  <si>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</si>
  <si>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</si>
  <si>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</si>
  <si>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</si>
  <si>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</si>
  <si>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</si>
  <si>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</si>
  <si>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</si>
  <si>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</si>
  <si>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</si>
  <si>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</si>
  <si>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</si>
  <si>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</si>
  <si>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</si>
  <si>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</si>
  <si>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</si>
  <si>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</si>
  <si>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</si>
  <si>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</si>
  <si>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</si>
  <si>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</si>
  <si>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</si>
  <si>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</si>
  <si>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</si>
  <si>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</si>
  <si>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</si>
  <si>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</si>
  <si>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</si>
  <si>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</si>
  <si>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</si>
  <si>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</si>
  <si>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</si>
  <si>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</si>
  <si>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</si>
  <si>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</si>
  <si>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</si>
  <si>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</si>
  <si>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</si>
  <si>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</si>
  <si>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</si>
  <si>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</si>
  <si>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</si>
  <si>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</si>
  <si>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</si>
  <si>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</si>
  <si>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</si>
  <si>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</si>
  <si>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</si>
  <si>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</si>
  <si>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</si>
  <si>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</si>
  <si>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</si>
  <si>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</si>
  <si>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</si>
  <si>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</si>
  <si>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</si>
  <si>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</si>
  <si>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</si>
  <si>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</si>
  <si>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</si>
  <si>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</si>
  <si>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</si>
  <si>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</si>
  <si>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</si>
  <si>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</si>
  <si>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</si>
  <si>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</si>
  <si>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</si>
  <si>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</si>
  <si>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</si>
  <si>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</si>
  <si>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</si>
  <si>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</si>
  <si>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</si>
  <si>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</si>
  <si>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</si>
  <si>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</si>
  <si>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</si>
  <si>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</si>
  <si>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</si>
  <si>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</si>
  <si>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</si>
  <si>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</si>
  <si>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</si>
  <si>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</si>
  <si>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</si>
  <si>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</si>
  <si>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</si>
  <si>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</si>
  <si>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</si>
  <si>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</si>
  <si>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</si>
  <si>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</si>
  <si>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</si>
  <si>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</si>
  <si>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</si>
  <si>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</si>
  <si>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</si>
  <si>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</si>
  <si>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</si>
  <si>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</si>
  <si>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</si>
  <si>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</si>
  <si>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</si>
  <si>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</si>
  <si>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</si>
  <si>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</si>
  <si>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</si>
  <si>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</si>
  <si>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</si>
  <si>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</si>
  <si>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</si>
  <si>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</si>
  <si>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</si>
  <si>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</si>
  <si>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</si>
  <si>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</si>
  <si>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</si>
  <si>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</si>
  <si>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</si>
  <si>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</si>
  <si>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</si>
  <si>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</si>
  <si>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</si>
  <si>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</si>
  <si>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</si>
  <si>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</si>
  <si>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</si>
  <si>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</si>
  <si>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</si>
  <si>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</si>
  <si>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</si>
  <si>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</si>
  <si>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</si>
  <si>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</si>
  <si>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</si>
  <si>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</si>
  <si>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</si>
  <si>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</si>
  <si>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</si>
  <si>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</si>
  <si>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</si>
  <si>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</si>
  <si>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</si>
  <si>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</si>
  <si>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</si>
  <si>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</si>
  <si>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</si>
  <si>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</si>
  <si>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</si>
  <si>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</si>
  <si>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</si>
  <si>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</si>
  <si>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</si>
  <si>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</si>
  <si>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</si>
  <si>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</si>
  <si>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</si>
  <si>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</si>
  <si>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</si>
  <si>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</si>
  <si>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</si>
  <si>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</si>
  <si>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</si>
  <si>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</si>
  <si>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</si>
  <si>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</si>
  <si>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</si>
  <si>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</si>
  <si>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</si>
  <si>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</si>
  <si>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</si>
  <si>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</si>
  <si>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</si>
  <si>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</si>
  <si>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</si>
  <si>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</si>
  <si>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</si>
  <si>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</si>
  <si>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</si>
  <si>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</si>
  <si>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</si>
  <si>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</si>
  <si>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</si>
  <si>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</si>
  <si>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</si>
  <si>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</si>
  <si>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</si>
  <si>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</si>
  <si>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</si>
  <si>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</si>
  <si>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</si>
  <si>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</si>
  <si>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</si>
  <si>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</si>
  <si>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</si>
  <si>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</si>
  <si>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</si>
  <si>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</si>
  <si>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</si>
  <si>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</si>
  <si>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</si>
  <si>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</si>
  <si>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</si>
  <si>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</si>
  <si>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</si>
  <si>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</si>
  <si>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</si>
  <si>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</si>
  <si>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</si>
  <si>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</si>
  <si>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</si>
  <si>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</si>
  <si>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</si>
  <si>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</si>
  <si>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</si>
  <si>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</si>
  <si>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</si>
  <si>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</si>
  <si>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</si>
  <si>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</si>
  <si>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</si>
  <si>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</si>
  <si>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</si>
  <si>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</si>
  <si>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</si>
  <si>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</si>
  <si>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</si>
  <si>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</si>
  <si>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</si>
  <si>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</si>
  <si>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</si>
  <si>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</si>
  <si>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</si>
  <si>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</si>
  <si>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</si>
  <si>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</si>
  <si>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</si>
  <si>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</si>
  <si>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</si>
  <si>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</si>
  <si>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</si>
  <si>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</si>
  <si>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</si>
  <si>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</si>
  <si>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</si>
  <si>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</si>
  <si>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</si>
  <si>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</si>
  <si>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</si>
  <si>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</si>
  <si>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</si>
  <si>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</si>
  <si>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</si>
  <si>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</si>
  <si>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</si>
  <si>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</si>
  <si>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</si>
  <si>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</si>
  <si>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</si>
  <si>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</si>
  <si>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</si>
  <si>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</si>
  <si>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</si>
  <si>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</si>
  <si>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</si>
  <si>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</si>
  <si>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</si>
  <si>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</si>
  <si>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</si>
  <si>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</si>
  <si>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</si>
  <si>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</si>
  <si>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</si>
  <si>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</si>
  <si>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</si>
  <si>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</si>
  <si>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</si>
  <si>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</si>
  <si>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</si>
  <si>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</si>
  <si>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</si>
  <si>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</si>
  <si>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</si>
  <si>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</si>
  <si>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</si>
  <si>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</si>
  <si>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</si>
  <si>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</si>
  <si>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</si>
  <si>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</si>
  <si>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</si>
  <si>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</si>
  <si>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</si>
  <si>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</si>
  <si>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</si>
  <si>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</si>
  <si>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</si>
  <si>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</si>
  <si>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</si>
  <si>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</si>
  <si>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</si>
  <si>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</si>
  <si>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</si>
  <si>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</si>
  <si>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</si>
  <si>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</si>
  <si>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</si>
  <si>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</si>
  <si>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</si>
  <si>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</si>
  <si>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</si>
  <si>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</si>
  <si>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</si>
  <si>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</si>
  <si>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</si>
  <si>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</si>
  <si>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</si>
  <si>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</si>
  <si>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</si>
  <si>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</si>
  <si>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</si>
  <si>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</si>
  <si>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</si>
  <si>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</si>
  <si>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</si>
  <si>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</si>
  <si>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</si>
  <si>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</si>
  <si>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</si>
  <si>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</si>
  <si>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</si>
  <si>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</si>
  <si>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</si>
  <si>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</si>
  <si>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</si>
  <si>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</si>
  <si>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</si>
  <si>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</si>
  <si>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</si>
  <si>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</si>
  <si>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</si>
  <si>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</si>
  <si>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</si>
  <si>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</si>
  <si>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</si>
  <si>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</si>
  <si>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</si>
  <si>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</si>
  <si>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</si>
  <si>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</si>
  <si>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</si>
  <si>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</si>
  <si>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</si>
  <si>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</si>
  <si>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</si>
  <si>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</si>
  <si>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</si>
  <si>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</si>
  <si>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</si>
  <si>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</si>
  <si>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</si>
  <si>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</si>
  <si>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</si>
  <si>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</si>
  <si>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</si>
  <si>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</si>
  <si>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</si>
  <si>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</si>
  <si>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</si>
  <si>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</si>
  <si>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</si>
  <si>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</si>
  <si>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</si>
  <si>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</si>
  <si>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</si>
  <si>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</si>
  <si>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</si>
  <si>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</si>
  <si>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</si>
  <si>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</si>
  <si>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</si>
  <si>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</si>
  <si>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</si>
  <si>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</si>
  <si>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</si>
  <si>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</si>
  <si>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</si>
  <si>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</si>
  <si>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</si>
  <si>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</si>
  <si>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</si>
  <si>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</si>
  <si>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</si>
  <si>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</si>
  <si>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</si>
  <si>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</si>
  <si>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</si>
  <si>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</si>
  <si>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</si>
  <si>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</si>
  <si>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</si>
  <si>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</si>
  <si>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</si>
  <si>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</si>
  <si>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</si>
  <si>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</si>
  <si>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</si>
  <si>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</si>
  <si>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</si>
  <si>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</si>
  <si>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</si>
  <si>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</si>
  <si>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</si>
  <si>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</si>
  <si>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</si>
  <si>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</si>
  <si>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</si>
  <si>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</si>
  <si>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</si>
  <si>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</si>
  <si>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</si>
  <si>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</si>
  <si>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</si>
  <si>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</si>
  <si>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</si>
  <si>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</si>
  <si>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</si>
  <si>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</si>
  <si>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</si>
  <si>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</si>
  <si>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</si>
  <si>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</si>
  <si>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</si>
  <si>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</si>
  <si>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</si>
  <si>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</si>
  <si>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</si>
  <si>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</si>
  <si>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</si>
  <si>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</si>
  <si>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</si>
  <si>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</si>
  <si>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</si>
  <si>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</si>
  <si>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</si>
  <si>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</si>
  <si>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</si>
  <si>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</si>
  <si>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</si>
  <si>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</si>
  <si>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</si>
  <si>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</si>
  <si>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</si>
  <si>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</si>
  <si>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</si>
  <si>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</si>
  <si>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</si>
  <si>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</si>
  <si>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</si>
  <si>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</si>
  <si>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</si>
  <si>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</si>
  <si>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</si>
  <si>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</si>
  <si>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</si>
  <si>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</si>
  <si>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</si>
  <si>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</si>
  <si>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</si>
  <si>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</si>
  <si>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</si>
  <si>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</si>
  <si>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</si>
  <si>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</si>
  <si>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</si>
  <si>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</si>
  <si>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</si>
  <si>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</si>
  <si>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</si>
  <si>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</si>
  <si>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</si>
  <si>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</si>
  <si>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</si>
  <si>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</si>
  <si>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</si>
  <si>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</si>
  <si>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</si>
  <si>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</si>
  <si>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</si>
  <si>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</si>
  <si>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</si>
  <si>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</si>
  <si>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</si>
  <si>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</si>
  <si>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</si>
  <si>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</si>
  <si>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</si>
  <si>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</si>
  <si>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</si>
  <si>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</si>
  <si>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</si>
  <si>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</si>
  <si>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</si>
  <si>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</si>
  <si>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</si>
  <si>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</si>
  <si>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</si>
  <si>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</si>
  <si>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</si>
  <si>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</si>
  <si>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</si>
  <si>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</si>
  <si>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</si>
  <si>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</si>
  <si>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</si>
  <si>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</si>
  <si>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</si>
  <si>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</si>
  <si>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</si>
  <si>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</si>
  <si>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</si>
  <si>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</si>
  <si>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</si>
  <si>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</si>
  <si>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</si>
  <si>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</si>
  <si>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</si>
  <si>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</si>
  <si>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</si>
  <si>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</si>
  <si>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</si>
  <si>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</si>
  <si>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</si>
  <si>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</si>
  <si>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</si>
  <si>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</si>
  <si>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</si>
  <si>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</si>
  <si>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</si>
  <si>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</si>
  <si>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</si>
  <si>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</si>
  <si>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</si>
  <si>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</si>
  <si>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</si>
  <si>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</si>
  <si>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</si>
  <si>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</si>
  <si>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</si>
  <si>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</si>
  <si>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</si>
  <si>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</si>
  <si>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</si>
  <si>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</si>
  <si>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</si>
  <si>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</si>
  <si>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</si>
  <si>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</si>
  <si>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</si>
  <si>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</si>
  <si>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</si>
  <si>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</si>
  <si>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</si>
  <si>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</si>
  <si>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</si>
  <si>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</si>
  <si>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</si>
  <si>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</si>
  <si>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</si>
  <si>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</si>
  <si>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</si>
  <si>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</si>
  <si>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</si>
  <si>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</si>
  <si>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</si>
  <si>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</si>
  <si>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</si>
  <si>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</si>
  <si>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</si>
  <si>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</si>
  <si>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</si>
  <si>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</si>
  <si>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</si>
  <si>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</si>
  <si>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</si>
  <si>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</si>
  <si>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</si>
  <si>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</si>
  <si>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</si>
  <si>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</si>
  <si>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</si>
  <si>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</si>
  <si>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</si>
  <si>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</si>
  <si>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</si>
  <si>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</si>
  <si>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</si>
  <si>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</si>
  <si>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</si>
  <si>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</si>
  <si>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</si>
  <si>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</si>
  <si>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</si>
  <si>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</si>
  <si>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</si>
  <si>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</si>
  <si>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</si>
  <si>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</si>
  <si>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</si>
  <si>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</si>
  <si>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</si>
  <si>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</si>
  <si>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</si>
  <si>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</si>
  <si>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</si>
  <si>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</si>
  <si>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</si>
  <si>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</si>
  <si>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</si>
  <si>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</si>
  <si>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</si>
  <si>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</si>
  <si>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</si>
  <si>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</si>
  <si>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</si>
  <si>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</si>
  <si>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</si>
  <si>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</si>
  <si>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</si>
  <si>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</si>
  <si>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</si>
  <si>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</si>
  <si>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</si>
  <si>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</si>
  <si>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</si>
  <si>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</si>
  <si>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</si>
  <si>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</si>
  <si>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</si>
  <si>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</si>
  <si>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</si>
  <si>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</si>
  <si>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</si>
  <si>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</si>
  <si>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</si>
  <si>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</si>
  <si>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</si>
  <si>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</si>
  <si>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</si>
  <si>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</si>
  <si>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</si>
  <si>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</si>
  <si>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</si>
  <si>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</si>
  <si>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</si>
  <si>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</si>
  <si>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</si>
  <si>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</si>
  <si>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</si>
  <si>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</si>
  <si>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</si>
  <si>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</si>
  <si>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</si>
  <si>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</si>
  <si>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</si>
  <si>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</si>
  <si>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</si>
  <si>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</si>
  <si>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</si>
  <si>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</si>
  <si>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</si>
  <si>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</si>
  <si>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</si>
  <si>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</si>
  <si>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</si>
  <si>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</si>
  <si>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</si>
  <si>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</si>
  <si>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</si>
  <si>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</si>
  <si>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</si>
  <si>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</si>
  <si>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</si>
  <si>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</si>
  <si>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</si>
  <si>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</si>
  <si>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</si>
  <si>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</si>
  <si>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</si>
  <si>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</si>
  <si>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</si>
  <si>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</si>
  <si>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</si>
  <si>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</si>
  <si>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</si>
  <si>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</si>
  <si>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</si>
  <si>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</si>
  <si>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</si>
  <si>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</si>
  <si>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</si>
  <si>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</si>
  <si>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</si>
  <si>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</si>
  <si>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</si>
  <si>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</si>
  <si>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</si>
  <si>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</si>
  <si>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</si>
  <si>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</si>
  <si>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</si>
  <si>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</si>
  <si>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</si>
  <si>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</si>
  <si>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</si>
  <si>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</si>
  <si>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</si>
  <si>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</si>
  <si>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</si>
  <si>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</si>
  <si>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</si>
  <si>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</si>
  <si>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</si>
  <si>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</si>
  <si>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</si>
  <si>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</si>
  <si>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</si>
  <si>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</si>
  <si>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</si>
  <si>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</si>
  <si>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</si>
  <si>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</si>
  <si>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</si>
  <si>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</si>
  <si>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</si>
  <si>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</si>
  <si>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</si>
  <si>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</si>
  <si>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</si>
  <si>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</si>
  <si>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</si>
  <si>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</si>
  <si>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</si>
  <si>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</si>
  <si>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</si>
  <si>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</si>
  <si>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</si>
  <si>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</si>
  <si>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</si>
  <si>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</si>
  <si>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</si>
  <si>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</si>
  <si>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</si>
  <si>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</si>
  <si>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</si>
  <si>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</si>
  <si>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</si>
  <si>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</si>
  <si>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</si>
  <si>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</si>
  <si>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</si>
  <si>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</si>
  <si>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</si>
  <si>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</si>
  <si>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</si>
  <si>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</si>
  <si>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</si>
  <si>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</si>
  <si>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</si>
  <si>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</si>
  <si>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</si>
  <si>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</si>
  <si>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</si>
  <si>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</si>
  <si>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</si>
  <si>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</si>
  <si>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</si>
  <si>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</si>
  <si>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</si>
  <si>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</si>
  <si>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</si>
  <si>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</si>
  <si>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</si>
  <si>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</si>
  <si>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</si>
  <si>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</si>
  <si>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</si>
  <si>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</si>
  <si>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</si>
  <si>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</si>
  <si>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</si>
  <si>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</si>
  <si>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</si>
  <si>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</si>
  <si>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</si>
  <si>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</si>
  <si>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</si>
  <si>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</si>
  <si>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</si>
  <si>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</si>
  <si>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</si>
  <si>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</si>
  <si>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</si>
  <si>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</si>
  <si>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</si>
  <si>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</si>
  <si>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</si>
  <si>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</si>
  <si>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</si>
  <si>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</si>
  <si>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</si>
  <si>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</si>
  <si>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</si>
  <si>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</si>
  <si>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</si>
  <si>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</si>
  <si>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</si>
  <si>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</si>
  <si>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</si>
  <si>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</si>
  <si>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</si>
  <si>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</si>
  <si>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</si>
  <si>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</si>
  <si>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</si>
  <si>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</si>
  <si>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</si>
  <si>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</si>
  <si>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</si>
  <si>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</si>
  <si>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</si>
  <si>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</si>
  <si>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</si>
  <si>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</si>
  <si>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</si>
  <si>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</si>
  <si>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</si>
  <si>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</si>
  <si>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</si>
  <si>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</si>
  <si>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</si>
  <si>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</si>
  <si>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</si>
  <si>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</si>
  <si>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</si>
  <si>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</si>
  <si>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</si>
  <si>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</si>
  <si>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</si>
  <si>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</si>
  <si>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</si>
  <si>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</si>
  <si>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</si>
  <si>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</si>
  <si>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</si>
  <si>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</si>
  <si>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</si>
  <si>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</si>
  <si>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</si>
  <si>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</si>
  <si>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</si>
  <si>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</si>
  <si>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</si>
  <si>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</si>
  <si>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</si>
  <si>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</si>
  <si>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</si>
  <si>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</si>
  <si>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</si>
  <si>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</si>
  <si>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</si>
  <si>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</si>
  <si>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</si>
  <si>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</si>
  <si>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</si>
  <si>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</si>
  <si>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</si>
  <si>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</si>
  <si>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</si>
  <si>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</si>
  <si>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</si>
  <si>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</si>
  <si>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</si>
  <si>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</si>
  <si>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</si>
  <si>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</si>
  <si>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</si>
  <si>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</si>
  <si>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</si>
  <si>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</si>
  <si>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</si>
  <si>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</si>
  <si>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</si>
  <si>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</si>
  <si>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</si>
  <si>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</si>
  <si>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</si>
  <si>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</si>
  <si>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</si>
  <si>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</si>
  <si>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</si>
  <si>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</si>
  <si>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</si>
  <si>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</si>
  <si>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</si>
  <si>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</si>
  <si>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</si>
  <si>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</si>
  <si>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</si>
  <si>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</si>
  <si>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</si>
  <si>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</si>
  <si>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</si>
  <si>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</si>
  <si>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</si>
  <si>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</si>
  <si>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</si>
  <si>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</si>
  <si>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</si>
  <si>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</si>
  <si>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</si>
  <si>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</si>
  <si>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</si>
  <si>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</si>
  <si>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</si>
  <si>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</si>
  <si>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</si>
  <si>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</si>
  <si>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</si>
  <si>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</si>
  <si>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</si>
  <si>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</si>
  <si>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</si>
  <si>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</si>
  <si>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</si>
  <si>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</si>
  <si>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</si>
  <si>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</si>
  <si>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</si>
  <si>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</si>
  <si>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</si>
  <si>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</si>
  <si>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</si>
  <si>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</si>
  <si>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</si>
  <si>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</si>
  <si>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</si>
  <si>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</si>
  <si>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</si>
  <si>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</si>
  <si>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</si>
  <si>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</si>
  <si>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</si>
  <si>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</si>
  <si>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</si>
  <si>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</si>
  <si>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</si>
  <si>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</si>
  <si>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</si>
  <si>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</si>
  <si>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</si>
  <si>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</si>
  <si>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</si>
  <si>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</si>
  <si>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</si>
  <si>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</si>
  <si>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</si>
  <si>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</si>
  <si>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</si>
  <si>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</si>
  <si>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</si>
  <si>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</si>
  <si>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</si>
  <si>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</si>
  <si>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</si>
  <si>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</si>
  <si>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</si>
  <si>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</si>
  <si>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</si>
  <si>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</si>
  <si>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</si>
  <si>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</si>
  <si>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</si>
  <si>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</si>
  <si>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</si>
  <si>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</si>
  <si>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</si>
  <si>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</si>
  <si>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</si>
  <si>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</si>
  <si>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</si>
  <si>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</si>
  <si>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</si>
  <si>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</si>
  <si>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</si>
  <si>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</si>
  <si>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</si>
  <si>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</si>
  <si>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</si>
  <si>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</si>
  <si>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</si>
  <si>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</si>
  <si>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</si>
  <si>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</si>
  <si>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</si>
  <si>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</si>
  <si>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</si>
  <si>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</si>
  <si>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</si>
  <si>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</si>
  <si>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</si>
  <si>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</si>
  <si>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</si>
  <si>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</si>
  <si>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</si>
  <si>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</si>
  <si>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</si>
  <si>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</si>
  <si>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</si>
  <si>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</si>
  <si>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</si>
  <si>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</si>
  <si>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</si>
  <si>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</si>
  <si>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</si>
  <si>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</si>
  <si>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</si>
  <si>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</si>
  <si>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</si>
  <si>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</si>
  <si>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</si>
  <si>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</si>
  <si>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</si>
  <si>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</si>
  <si>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</si>
  <si>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</si>
  <si>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</si>
  <si>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</si>
  <si>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</si>
  <si>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</si>
  <si>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</si>
  <si>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</si>
  <si>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</si>
  <si>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</si>
  <si>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</si>
  <si>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</si>
  <si>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</si>
  <si>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</si>
  <si>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</si>
  <si>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</si>
  <si>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</si>
  <si>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</si>
  <si>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</si>
  <si>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</si>
  <si>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</si>
  <si>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</si>
  <si>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</si>
  <si>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</si>
  <si>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</si>
  <si>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</si>
  <si>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</si>
  <si>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</si>
  <si>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</si>
  <si>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</si>
  <si>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</si>
  <si>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</si>
  <si>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</si>
  <si>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</si>
  <si>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</si>
  <si>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</si>
  <si>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</si>
  <si>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</si>
  <si>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</si>
  <si>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</si>
  <si>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</si>
  <si>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</si>
  <si>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</si>
  <si>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</si>
  <si>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</si>
  <si>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</si>
  <si>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</si>
  <si>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</si>
  <si>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</si>
  <si>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</si>
  <si>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</si>
  <si>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</si>
  <si>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</si>
  <si>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</si>
  <si>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</si>
  <si>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</si>
  <si>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</si>
  <si>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</si>
  <si>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</si>
  <si>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</si>
  <si>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</si>
  <si>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</si>
  <si>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</si>
  <si>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</si>
  <si>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</si>
  <si>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</si>
  <si>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</si>
  <si>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</si>
  <si>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</si>
  <si>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</si>
  <si>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</si>
  <si>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</si>
  <si>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</si>
  <si>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</si>
  <si>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</si>
  <si>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</si>
  <si>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</si>
  <si>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</si>
  <si>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</si>
  <si>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</si>
  <si>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</si>
  <si>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</si>
  <si>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</si>
  <si>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</si>
  <si>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</si>
  <si>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</si>
  <si>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</si>
  <si>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</si>
  <si>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</si>
  <si>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</si>
  <si>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</si>
  <si>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</si>
  <si>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</si>
  <si>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</si>
  <si>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</si>
  <si>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</si>
  <si>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</si>
  <si>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</si>
  <si>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</si>
  <si>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</si>
  <si>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</si>
  <si>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</si>
  <si>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</si>
  <si>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</si>
  <si>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</si>
  <si>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</si>
  <si>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</si>
  <si>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</si>
  <si>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</si>
  <si>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</si>
  <si>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</si>
  <si>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</si>
  <si>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</si>
  <si>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</si>
  <si>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</si>
  <si>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</si>
  <si>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</si>
  <si>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</si>
  <si>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</si>
  <si>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</si>
  <si>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</si>
  <si>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</si>
  <si>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</si>
  <si>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</si>
  <si>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</si>
  <si>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</si>
  <si>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</si>
  <si>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</si>
  <si>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</si>
  <si>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</si>
  <si>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</si>
  <si>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</si>
  <si>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</si>
  <si>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</si>
  <si>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</si>
  <si>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</si>
  <si>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</si>
  <si>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</si>
  <si>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</si>
  <si>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</si>
  <si>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</si>
  <si>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</si>
  <si>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</si>
  <si>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</si>
  <si>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</si>
  <si>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</si>
  <si>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</si>
  <si>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</si>
  <si>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</si>
  <si>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</si>
  <si>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</si>
  <si>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</si>
  <si>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</si>
  <si>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</si>
  <si>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</si>
  <si>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</si>
  <si>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</si>
  <si>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</si>
  <si>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</si>
  <si>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</si>
  <si>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</si>
  <si>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</si>
  <si>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</si>
  <si>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</si>
  <si>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</si>
  <si>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</si>
  <si>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</si>
  <si>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</si>
  <si>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</si>
  <si>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</si>
  <si>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</si>
  <si>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</si>
  <si>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</si>
  <si>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</si>
  <si>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</si>
  <si>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</si>
  <si>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</si>
  <si>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</si>
  <si>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</si>
  <si>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</si>
  <si>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</si>
  <si>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</si>
  <si>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</si>
  <si>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</si>
  <si>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</si>
  <si>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</si>
  <si>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</si>
  <si>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</si>
  <si>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</si>
  <si>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</si>
  <si>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</si>
  <si>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</si>
  <si>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</si>
  <si>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</si>
  <si>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</si>
  <si>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</si>
  <si>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</si>
  <si>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</si>
  <si>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</si>
  <si>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</si>
  <si>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</si>
  <si>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</si>
  <si>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</si>
  <si>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</si>
  <si>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</si>
  <si>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</si>
  <si>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</si>
  <si>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</si>
  <si>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</si>
  <si>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</si>
  <si>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</si>
  <si>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</si>
  <si>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</si>
  <si>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</si>
  <si>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</si>
  <si>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</si>
  <si>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</si>
  <si>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</si>
  <si>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</si>
  <si>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</si>
  <si>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</si>
  <si>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</si>
  <si>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</si>
  <si>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</si>
  <si>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</si>
  <si>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</si>
  <si>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</si>
  <si>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</si>
  <si>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</si>
  <si>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</si>
  <si>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</si>
  <si>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</si>
  <si>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</si>
  <si>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</si>
  <si>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</si>
  <si>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</si>
  <si>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</si>
  <si>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</si>
  <si>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</si>
  <si>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</si>
  <si>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</si>
  <si>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</si>
  <si>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</si>
  <si>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</si>
  <si>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</si>
  <si>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</si>
  <si>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</si>
  <si>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</si>
  <si>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</si>
  <si>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</si>
  <si>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</si>
  <si>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</si>
  <si>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</si>
  <si>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</si>
  <si>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</si>
  <si>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</si>
  <si>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</si>
  <si>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</si>
  <si>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</si>
  <si>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</si>
  <si>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</si>
  <si>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</si>
  <si>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</si>
  <si>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</si>
  <si>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</si>
  <si>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</si>
  <si>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</si>
  <si>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</si>
  <si>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</si>
  <si>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</si>
  <si>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</si>
  <si>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</si>
  <si>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</si>
  <si>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</si>
  <si>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</si>
  <si>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</si>
  <si>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</si>
  <si>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</si>
  <si>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</si>
  <si>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</si>
  <si>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</si>
  <si>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</si>
  <si>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</si>
  <si>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</si>
  <si>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</si>
  <si>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</si>
  <si>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</si>
  <si>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</si>
  <si>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</si>
  <si>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</si>
  <si>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</si>
  <si>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</si>
  <si>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</si>
  <si>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</si>
  <si>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</si>
  <si>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</si>
  <si>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</si>
  <si>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</si>
  <si>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</si>
  <si>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</si>
  <si>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</si>
  <si>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</si>
  <si>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</si>
  <si>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</si>
  <si>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</si>
  <si>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</si>
  <si>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</si>
  <si>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</si>
  <si>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</si>
  <si>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</si>
  <si>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</si>
  <si>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</si>
  <si>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</si>
  <si>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</si>
  <si>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</si>
  <si>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</si>
  <si>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</si>
  <si>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</si>
  <si>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</si>
  <si>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</si>
  <si>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</si>
  <si>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</si>
  <si>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</si>
  <si>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</si>
  <si>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</si>
  <si>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</si>
  <si>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</si>
  <si>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</si>
  <si>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</si>
  <si>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</si>
  <si>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</si>
  <si>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</si>
  <si>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</si>
  <si>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</si>
  <si>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</si>
  <si>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</si>
  <si>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</si>
  <si>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</si>
  <si>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</si>
  <si>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</si>
  <si>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</si>
  <si>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</si>
  <si>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</si>
  <si>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</si>
  <si>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</si>
  <si>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</si>
  <si>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</si>
  <si>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</si>
  <si>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</si>
  <si>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</si>
  <si>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</si>
  <si>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</si>
  <si>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</si>
  <si>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</si>
  <si>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</si>
  <si>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</si>
  <si>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</si>
  <si>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</si>
  <si>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</si>
  <si>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</si>
  <si>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</si>
  <si>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</si>
  <si>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</si>
  <si>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</si>
  <si>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</si>
  <si>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</si>
  <si>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</si>
  <si>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</si>
  <si>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</si>
  <si>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</si>
  <si>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</si>
  <si>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</si>
  <si>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</si>
  <si>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</si>
  <si>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</si>
  <si>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</si>
  <si>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</si>
  <si>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</si>
  <si>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</si>
  <si>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</si>
  <si>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</si>
  <si>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</si>
  <si>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</si>
  <si>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</si>
  <si>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</si>
  <si>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</si>
  <si>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</si>
  <si>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</si>
  <si>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</si>
  <si>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</si>
  <si>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</si>
  <si>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</si>
  <si>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</si>
  <si>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</si>
  <si>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</si>
  <si>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</si>
  <si>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</si>
  <si>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</si>
  <si>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</si>
  <si>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</si>
  <si>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</si>
  <si>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</si>
  <si>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</si>
  <si>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</si>
  <si>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</si>
  <si>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</si>
  <si>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</si>
  <si>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</si>
  <si>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</si>
  <si>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</si>
  <si>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</si>
  <si>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</si>
  <si>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</si>
  <si>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</si>
  <si>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</si>
  <si>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</si>
  <si>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</si>
  <si>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</si>
  <si>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</si>
  <si>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</si>
  <si>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</si>
  <si>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</si>
  <si>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</si>
  <si>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</si>
  <si>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</si>
  <si>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</si>
  <si>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</si>
  <si>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</si>
  <si>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</si>
  <si>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</si>
  <si>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</si>
  <si>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</si>
  <si>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</si>
  <si>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</si>
  <si>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</si>
  <si>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</si>
  <si>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</si>
  <si>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</si>
  <si>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</si>
  <si>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</si>
  <si>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</si>
  <si>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</si>
  <si>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</si>
  <si>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</si>
  <si>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</si>
  <si>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</si>
  <si>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</si>
  <si>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</si>
  <si>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</si>
  <si>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</si>
  <si>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</si>
  <si>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</si>
  <si>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</si>
  <si>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</si>
  <si>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</si>
  <si>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</si>
  <si>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</si>
  <si>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</si>
  <si>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</si>
  <si>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</si>
  <si>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</si>
  <si>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</si>
  <si>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</si>
  <si>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</si>
  <si>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</si>
  <si>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</si>
  <si>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</si>
  <si>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</si>
  <si>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</si>
  <si>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</si>
  <si>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</si>
  <si>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</si>
  <si>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</si>
  <si>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</si>
  <si>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</si>
  <si>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</si>
  <si>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</si>
  <si>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</si>
  <si>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</si>
  <si>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</si>
  <si>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</si>
  <si>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</si>
  <si>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</si>
  <si>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</si>
  <si>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</si>
  <si>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</si>
  <si>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</si>
  <si>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</si>
  <si>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</si>
  <si>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</si>
  <si>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</si>
  <si>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</si>
  <si>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</si>
  <si>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</si>
  <si>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</si>
  <si>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</si>
  <si>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</si>
  <si>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</si>
  <si>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</si>
  <si>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</si>
  <si>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</si>
  <si>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</si>
  <si>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</si>
  <si>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</si>
  <si>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</si>
  <si>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</si>
  <si>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</si>
  <si>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</si>
  <si>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</si>
  <si>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</si>
  <si>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</si>
  <si>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</si>
  <si>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</si>
  <si>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</si>
  <si>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</si>
  <si>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</si>
  <si>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</si>
  <si>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</si>
  <si>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</si>
  <si>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</si>
  <si>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</si>
  <si>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</si>
  <si>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</si>
  <si>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</si>
  <si>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</si>
  <si>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</si>
  <si>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</si>
  <si>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</si>
  <si>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</si>
  <si>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</si>
  <si>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</si>
  <si>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</si>
  <si>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</si>
  <si>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</si>
  <si>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</si>
  <si>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</si>
  <si>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</si>
  <si>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</si>
  <si>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</si>
  <si>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</si>
  <si>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</si>
  <si>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</si>
  <si>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</si>
  <si>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</si>
  <si>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</si>
  <si>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</si>
  <si>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</si>
  <si>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</si>
  <si>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</si>
  <si>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</si>
  <si>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</si>
  <si>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</si>
  <si>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</si>
  <si>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</si>
  <si>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</si>
  <si>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</si>
  <si>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</si>
  <si>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</si>
  <si>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</si>
  <si>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</si>
  <si>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</si>
  <si>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</si>
  <si>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</si>
  <si>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</si>
  <si>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</si>
  <si>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</si>
  <si>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</si>
  <si>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</si>
  <si>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</si>
  <si>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</si>
  <si>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</si>
  <si>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</si>
  <si>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</si>
  <si>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</si>
  <si>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</si>
  <si>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</si>
  <si>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</si>
  <si>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</si>
  <si>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</si>
  <si>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</si>
  <si>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</si>
  <si>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</si>
  <si>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</si>
  <si>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</si>
  <si>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</si>
  <si>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</si>
  <si>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</si>
  <si>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</si>
  <si>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</si>
  <si>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</si>
  <si>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</si>
  <si>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</si>
  <si>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</si>
  <si>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</si>
  <si>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</si>
  <si>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</si>
  <si>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</si>
  <si>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</si>
  <si>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</si>
  <si>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</si>
  <si>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</si>
  <si>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</si>
  <si>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</si>
  <si>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</si>
  <si>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</si>
  <si>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</si>
  <si>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</si>
  <si>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</si>
  <si>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</si>
  <si>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</si>
  <si>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</si>
  <si>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</si>
  <si>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</si>
  <si>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</si>
  <si>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</si>
  <si>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</si>
  <si>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</si>
  <si>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</si>
  <si>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</si>
  <si>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</si>
  <si>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</si>
  <si>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</si>
  <si>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</si>
  <si>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</si>
  <si>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</si>
  <si>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</si>
  <si>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</si>
  <si>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</si>
  <si>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</si>
  <si>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</si>
  <si>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</si>
  <si>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</si>
  <si>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</si>
  <si>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</si>
  <si>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</si>
  <si>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</si>
  <si>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</si>
  <si>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</si>
  <si>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</si>
  <si>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</si>
  <si>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</si>
  <si>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</si>
  <si>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</si>
  <si>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</si>
  <si>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</si>
  <si>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</si>
  <si>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</si>
  <si>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</si>
  <si>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</si>
  <si>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</si>
  <si>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</si>
  <si>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</si>
  <si>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</si>
  <si>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</si>
  <si>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</si>
  <si>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</si>
  <si>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</si>
  <si>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</si>
  <si>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</si>
  <si>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</si>
  <si>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</si>
  <si>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</si>
  <si>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</si>
  <si>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</si>
  <si>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</si>
  <si>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</si>
  <si>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</si>
  <si>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</si>
  <si>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</si>
  <si>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</si>
  <si>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</si>
  <si>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</si>
  <si>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</si>
  <si>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</si>
  <si>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</si>
  <si>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</si>
  <si>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</si>
  <si>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</si>
  <si>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</si>
  <si>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</si>
  <si>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</si>
  <si>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</si>
  <si>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</si>
  <si>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</si>
  <si>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</si>
  <si>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</si>
  <si>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</si>
  <si>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</si>
  <si>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</si>
  <si>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</si>
  <si>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</si>
  <si>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</si>
  <si>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</si>
  <si>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</si>
  <si>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</si>
  <si>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</si>
  <si>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</si>
  <si>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</si>
  <si>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</si>
  <si>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</si>
  <si>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</si>
  <si>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</si>
  <si>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</si>
  <si>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</si>
  <si>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</si>
  <si>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</si>
  <si>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</si>
  <si>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</si>
  <si>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</si>
  <si>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</si>
  <si>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</si>
  <si>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</si>
  <si>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</si>
  <si>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</si>
  <si>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</si>
  <si>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</si>
  <si>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</si>
  <si>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</si>
  <si>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</si>
  <si>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</si>
  <si>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</si>
  <si>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</si>
  <si>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</si>
  <si>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</si>
  <si>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</si>
  <si>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</si>
  <si>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</si>
  <si>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</si>
  <si>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</si>
  <si>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</si>
  <si>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</si>
  <si>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</si>
  <si>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</si>
  <si>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</si>
  <si>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</si>
  <si>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</si>
  <si>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</si>
  <si>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</si>
  <si>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</si>
  <si>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</si>
  <si>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</si>
  <si>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</si>
  <si>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</si>
  <si>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</si>
  <si>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</si>
  <si>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</si>
  <si>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</si>
  <si>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</si>
  <si>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</si>
  <si>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</si>
  <si>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</si>
  <si>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</si>
  <si>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</si>
  <si>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</si>
  <si>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</si>
  <si>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</si>
  <si>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</si>
  <si>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</si>
  <si>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</si>
  <si>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</si>
  <si>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</si>
  <si>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</si>
  <si>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</si>
  <si>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</si>
  <si>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</si>
  <si>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</si>
  <si>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</si>
  <si>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</si>
  <si>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</si>
  <si>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</si>
  <si>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</si>
  <si>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</si>
  <si>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</si>
  <si>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</si>
  <si>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</si>
  <si>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</si>
  <si>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</si>
  <si>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</si>
  <si>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</si>
  <si>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</si>
  <si>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</si>
  <si>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</si>
  <si>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</si>
  <si>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</si>
  <si>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</si>
  <si>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</si>
  <si>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</si>
  <si>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</si>
  <si>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</si>
  <si>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</si>
  <si>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</si>
  <si>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</si>
  <si>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</si>
  <si>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</si>
  <si>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</si>
  <si>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</si>
  <si>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</si>
  <si>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</si>
  <si>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</si>
  <si>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</si>
  <si>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</si>
  <si>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</si>
  <si>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</si>
  <si>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</si>
  <si>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</si>
  <si>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</si>
  <si>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</si>
  <si>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</si>
  <si>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</si>
  <si>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</si>
  <si>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</si>
  <si>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</si>
  <si>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</si>
  <si>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</si>
  <si>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</si>
  <si>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</si>
  <si>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</si>
  <si>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</si>
  <si>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</si>
  <si>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</si>
  <si>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</si>
  <si>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</si>
  <si>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</si>
  <si>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</si>
  <si>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</si>
  <si>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</si>
  <si>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</si>
  <si>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</si>
  <si>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</si>
  <si>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</si>
  <si>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</si>
  <si>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</si>
  <si>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</si>
  <si>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</si>
  <si>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</si>
  <si>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</si>
  <si>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</si>
  <si>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</si>
  <si>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</si>
  <si>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</si>
  <si>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</si>
  <si>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</si>
  <si>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</si>
  <si>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</si>
  <si>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</si>
  <si>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</si>
  <si>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</si>
  <si>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</si>
  <si>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</si>
  <si>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</si>
  <si>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</si>
  <si>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</si>
  <si>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</si>
  <si>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</si>
  <si>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</si>
  <si>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</si>
  <si>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</si>
  <si>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</si>
  <si>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</si>
  <si>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</si>
  <si>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</si>
  <si>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</si>
  <si>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</si>
  <si>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</si>
  <si>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</si>
  <si>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</si>
  <si>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</si>
  <si>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</si>
  <si>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</si>
  <si>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</si>
  <si>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</si>
  <si>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</si>
  <si>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</si>
  <si>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</si>
  <si>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</si>
  <si>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</si>
  <si>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</si>
  <si>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</si>
  <si>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</si>
  <si>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</si>
  <si>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</si>
  <si>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</si>
  <si>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</si>
  <si>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</si>
  <si>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</si>
  <si>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</si>
  <si>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</si>
  <si>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</si>
  <si>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</si>
  <si>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</si>
  <si>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</si>
  <si>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</si>
  <si>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</si>
  <si>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</si>
  <si>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</si>
  <si>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</si>
  <si>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</si>
  <si>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</si>
  <si>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</si>
  <si>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</si>
  <si>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</si>
  <si>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</si>
  <si>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</si>
  <si>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</si>
  <si>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</si>
  <si>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</si>
  <si>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</si>
  <si>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</si>
  <si>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</si>
  <si>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</si>
  <si>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</si>
  <si>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</si>
  <si>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</si>
  <si>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</si>
  <si>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</si>
  <si>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</si>
  <si>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</si>
  <si>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</si>
  <si>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</si>
  <si>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</si>
  <si>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</si>
  <si>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</si>
  <si>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</si>
  <si>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</si>
  <si>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</si>
  <si>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</si>
  <si>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</si>
  <si>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</si>
  <si>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</si>
  <si>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</si>
  <si>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</si>
  <si>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</si>
  <si>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</si>
  <si>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</si>
  <si>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</si>
  <si>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</si>
  <si>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</si>
  <si>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</si>
  <si>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</si>
  <si>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</si>
  <si>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</si>
  <si>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</si>
  <si>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</si>
  <si>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</si>
  <si>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</si>
  <si>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</si>
  <si>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</si>
  <si>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</si>
  <si>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</si>
  <si>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</si>
  <si>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</si>
  <si>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</si>
  <si>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</si>
  <si>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</si>
  <si>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</si>
  <si>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</si>
  <si>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</si>
  <si>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</si>
  <si>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</si>
  <si>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</si>
  <si>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</si>
  <si>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</si>
  <si>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</si>
  <si>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</si>
  <si>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</si>
  <si>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</si>
  <si>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</si>
  <si>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</si>
  <si>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</si>
  <si>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</si>
  <si>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</si>
  <si>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</si>
  <si>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</si>
  <si>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</si>
  <si>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</si>
  <si>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</si>
  <si>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</si>
  <si>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</si>
  <si>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</si>
  <si>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</si>
  <si>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</si>
  <si>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</si>
  <si>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</si>
  <si>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</si>
  <si>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</si>
  <si>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</si>
  <si>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</si>
  <si>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</si>
  <si>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</si>
  <si>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</si>
  <si>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</si>
  <si>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</si>
  <si>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</si>
  <si>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</si>
  <si>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</si>
  <si>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</si>
  <si>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</si>
  <si>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</si>
  <si>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</si>
  <si>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</si>
  <si>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</si>
  <si>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</si>
  <si>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</si>
  <si>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</si>
  <si>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</si>
  <si>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</si>
  <si>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</si>
  <si>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</si>
  <si>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</si>
  <si>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</si>
  <si>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</si>
  <si>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</si>
  <si>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</si>
  <si>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</si>
  <si>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</si>
  <si>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</si>
  <si>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</si>
  <si>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</si>
  <si>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</si>
  <si>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</si>
  <si>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</si>
  <si>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</si>
  <si>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</si>
  <si>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</si>
  <si>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</si>
  <si>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</si>
  <si>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</si>
  <si>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</si>
  <si>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</si>
  <si>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</si>
  <si>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</si>
  <si>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</si>
  <si>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</si>
  <si>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</si>
  <si>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</si>
  <si>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</si>
  <si>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</si>
  <si>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</si>
  <si>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</si>
  <si>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</si>
  <si>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</si>
  <si>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</si>
  <si>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</si>
  <si>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</si>
  <si>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</si>
  <si>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</si>
  <si>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</si>
  <si>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</si>
  <si>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</si>
  <si>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</si>
  <si>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</si>
  <si>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</si>
  <si>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</si>
  <si>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</si>
  <si>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</si>
  <si>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</si>
  <si>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</si>
  <si>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</si>
  <si>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</si>
  <si>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</si>
  <si>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</si>
  <si>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</si>
  <si>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</si>
  <si>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</si>
  <si>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</si>
  <si>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</si>
  <si>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</si>
  <si>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</si>
  <si>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</si>
  <si>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</si>
  <si>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</si>
  <si>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</si>
  <si>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</si>
  <si>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</si>
  <si>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</si>
  <si>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</si>
  <si>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</si>
  <si>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</si>
  <si>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</si>
  <si>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</si>
  <si>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</si>
  <si>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</si>
  <si>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</si>
  <si>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</si>
  <si>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</si>
  <si>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</si>
  <si>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</si>
  <si>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</si>
  <si>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</si>
  <si>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</si>
  <si>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</si>
  <si>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</si>
  <si>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</si>
  <si>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</si>
  <si>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</si>
  <si>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</si>
  <si>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</si>
  <si>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</si>
  <si>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</si>
  <si>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</si>
  <si>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</si>
  <si>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</si>
  <si>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</si>
  <si>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</si>
  <si>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</si>
  <si>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</si>
  <si>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</si>
  <si>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</si>
  <si>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</si>
  <si>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</si>
  <si>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</si>
  <si>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</si>
  <si>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</si>
  <si>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</si>
  <si>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</si>
  <si>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</si>
  <si>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</si>
  <si>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</si>
  <si>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</si>
  <si>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</si>
  <si>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</si>
  <si>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</si>
  <si>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</si>
  <si>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</si>
  <si>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</si>
  <si>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</si>
  <si>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</si>
  <si>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</si>
  <si>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</si>
  <si>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</si>
  <si>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</si>
  <si>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</si>
  <si>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</si>
  <si>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</si>
  <si>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</si>
  <si>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</si>
  <si>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</si>
  <si>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</si>
  <si>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</si>
  <si>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</si>
  <si>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</si>
  <si>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</si>
  <si>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</si>
  <si>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</si>
  <si>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</si>
  <si>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</si>
  <si>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</si>
  <si>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</si>
  <si>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</si>
  <si>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</si>
  <si>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</si>
  <si>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</si>
  <si>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</si>
  <si>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</si>
  <si>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</si>
  <si>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</si>
  <si>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</si>
  <si>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</si>
  <si>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</si>
  <si>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</si>
  <si>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</si>
  <si>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</si>
  <si>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</si>
  <si>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</si>
  <si>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</si>
  <si>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</si>
  <si>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</si>
  <si>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</si>
  <si>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</si>
  <si>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</si>
  <si>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</si>
  <si>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</si>
  <si>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</si>
  <si>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</si>
  <si>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</si>
  <si>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</si>
  <si>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</si>
  <si>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</si>
  <si>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</si>
  <si>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</si>
  <si>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</si>
  <si>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</si>
  <si>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</si>
  <si>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</si>
  <si>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</si>
  <si>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</si>
  <si>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</si>
  <si>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</si>
  <si>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</si>
  <si>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</si>
  <si>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</si>
  <si>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</si>
  <si>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</si>
  <si>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</si>
  <si>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</si>
  <si>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</si>
  <si>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</si>
  <si>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</si>
  <si>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</si>
  <si>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</si>
  <si>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</si>
  <si>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</si>
  <si>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</si>
  <si>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</si>
  <si>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</si>
  <si>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</si>
  <si>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</si>
  <si>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</si>
  <si>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</si>
  <si>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</si>
  <si>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</si>
  <si>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</si>
  <si>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</si>
  <si>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</si>
  <si>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</si>
  <si>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</si>
  <si>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</si>
  <si>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</si>
  <si>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</si>
  <si>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</si>
  <si>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</si>
  <si>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</si>
  <si>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</si>
  <si>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</si>
  <si>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</si>
  <si>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</si>
  <si>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</si>
  <si>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</si>
  <si>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</si>
  <si>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</si>
  <si>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</si>
  <si>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</si>
  <si>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</si>
  <si>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</si>
  <si>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</si>
  <si>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</si>
  <si>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</si>
  <si>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</si>
  <si>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</si>
  <si>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</si>
  <si>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</si>
  <si>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</si>
  <si>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</si>
  <si>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</si>
  <si>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</si>
  <si>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</si>
  <si>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</si>
  <si>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</si>
  <si>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</si>
  <si>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</si>
  <si>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</si>
  <si>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</si>
  <si>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</si>
  <si>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</si>
  <si>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</si>
  <si>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</si>
  <si>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</si>
  <si>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</si>
  <si>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</si>
  <si>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</si>
  <si>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</si>
  <si>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</si>
  <si>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</si>
  <si>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</si>
  <si>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</si>
  <si>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</si>
  <si>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</si>
  <si>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</si>
  <si>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</si>
  <si>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</si>
  <si>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</si>
  <si>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</si>
  <si>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</si>
  <si>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</si>
  <si>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</si>
  <si>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</si>
  <si>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</si>
  <si>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</si>
  <si>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</si>
  <si>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</si>
  <si>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</si>
  <si>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</si>
  <si>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</si>
  <si>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</si>
  <si>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</si>
  <si>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</si>
  <si>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</si>
  <si>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</si>
  <si>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</si>
  <si>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</si>
  <si>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</si>
  <si>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</si>
  <si>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</si>
  <si>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</si>
  <si>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</si>
  <si>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</si>
  <si>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</si>
  <si>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</si>
  <si>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</si>
  <si>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</si>
  <si>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</si>
  <si>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</si>
  <si>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</si>
  <si>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</si>
  <si>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</si>
  <si>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</si>
  <si>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</si>
  <si>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</si>
  <si>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</si>
  <si>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</si>
  <si>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</si>
  <si>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</si>
  <si>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</si>
  <si>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</si>
  <si>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</si>
  <si>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</si>
  <si>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</si>
  <si>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</si>
  <si>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</si>
  <si>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</si>
  <si>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</si>
  <si>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</si>
  <si>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</si>
  <si>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</si>
  <si>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</si>
  <si>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</si>
  <si>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</si>
  <si>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</si>
  <si>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</si>
  <si>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</si>
  <si>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</si>
  <si>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</si>
  <si>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</si>
  <si>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</si>
  <si>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</si>
  <si>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</si>
  <si>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</si>
  <si>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</si>
  <si>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</si>
  <si>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</si>
  <si>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</si>
  <si>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</si>
  <si>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</si>
  <si>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</si>
  <si>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</si>
  <si>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</si>
  <si>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</si>
  <si>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</si>
  <si>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</si>
  <si>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</si>
  <si>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</si>
  <si>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</si>
  <si>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</si>
  <si>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</si>
  <si>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</si>
  <si>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</si>
  <si>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</si>
  <si>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</si>
  <si>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</si>
  <si>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</si>
  <si>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</si>
  <si>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</si>
  <si>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</si>
  <si>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</si>
  <si>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</si>
  <si>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</si>
  <si>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</si>
  <si>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</si>
  <si>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</si>
  <si>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</si>
  <si>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</si>
  <si>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</si>
  <si>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</si>
  <si>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</si>
  <si>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</si>
  <si>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</si>
  <si>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</si>
  <si>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</si>
  <si>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</si>
  <si>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</si>
  <si>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</si>
  <si>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</si>
  <si>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</si>
  <si>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</si>
  <si>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</si>
  <si>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</si>
  <si>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</si>
  <si>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</si>
  <si>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</si>
  <si>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</si>
  <si>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</si>
  <si>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</si>
  <si>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</si>
  <si>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</si>
  <si>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</si>
  <si>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</si>
  <si>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</si>
  <si>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</si>
  <si>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</si>
  <si>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</si>
  <si>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</si>
  <si>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</si>
  <si>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</si>
  <si>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</si>
  <si>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</si>
  <si>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</si>
  <si>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</si>
  <si>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</si>
  <si>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</si>
  <si>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</si>
  <si>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</si>
  <si>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</si>
  <si>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</si>
  <si>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</si>
  <si>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</si>
  <si>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</si>
  <si>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</si>
  <si>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</si>
  <si>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</si>
  <si>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</si>
  <si>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</si>
  <si>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</si>
  <si>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</si>
  <si>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</si>
  <si>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</si>
  <si>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</si>
  <si>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</si>
  <si>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</si>
  <si>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</si>
  <si>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</si>
  <si>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</si>
  <si>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</si>
  <si>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</si>
  <si>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</si>
  <si>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</si>
  <si>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</si>
  <si>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</si>
  <si>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</si>
  <si>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</si>
  <si>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</si>
  <si>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</si>
  <si>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</si>
  <si>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</si>
  <si>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</si>
  <si>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</si>
  <si>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</si>
  <si>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</si>
  <si>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</si>
  <si>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</si>
  <si>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</si>
  <si>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</si>
  <si>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</si>
  <si>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</si>
  <si>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</si>
  <si>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</si>
  <si>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</si>
  <si>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</si>
  <si>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</si>
  <si>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</si>
  <si>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</si>
  <si>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</si>
  <si>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</si>
  <si>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</si>
  <si>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</si>
  <si>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</si>
  <si>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</si>
  <si>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</si>
  <si>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</si>
  <si>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</si>
  <si>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</si>
  <si>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</si>
  <si>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</si>
  <si>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</si>
  <si>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</si>
  <si>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</si>
  <si>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</si>
  <si>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</si>
  <si>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</si>
  <si>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</si>
  <si>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</si>
  <si>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</si>
  <si>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</si>
  <si>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</si>
  <si>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</si>
  <si>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</si>
  <si>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</si>
  <si>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</si>
  <si>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</si>
  <si>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</si>
  <si>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</si>
  <si>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</si>
  <si>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</si>
  <si>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</si>
  <si>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</si>
  <si>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</si>
  <si>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</si>
  <si>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</si>
  <si>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</si>
  <si>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</si>
  <si>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</si>
  <si>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</si>
  <si>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</si>
  <si>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</si>
  <si>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</si>
  <si>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</si>
  <si>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</si>
  <si>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</si>
  <si>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</si>
  <si>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</si>
  <si>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</si>
  <si>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</si>
  <si>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</si>
  <si>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</si>
  <si>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</si>
  <si>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</si>
  <si>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</si>
  <si>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</si>
  <si>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</si>
  <si>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</si>
  <si>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</si>
  <si>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</si>
  <si>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</si>
  <si>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</si>
  <si>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</si>
  <si>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</si>
  <si>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</si>
  <si>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</si>
  <si>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</si>
  <si>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</si>
  <si>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</si>
  <si>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</si>
  <si>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</si>
  <si>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</si>
  <si>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</si>
  <si>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</si>
  <si>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</si>
  <si>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</si>
  <si>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</si>
  <si>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</si>
  <si>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</si>
  <si>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</si>
  <si>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</si>
  <si>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</si>
  <si>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</si>
  <si>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</si>
  <si>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</si>
  <si>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</si>
  <si>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</si>
  <si>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</si>
  <si>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</si>
  <si>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</si>
  <si>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</si>
  <si>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</si>
  <si>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</si>
  <si>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</si>
  <si>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</si>
  <si>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</si>
  <si>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</si>
  <si>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</si>
  <si>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</si>
  <si>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</si>
  <si>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</si>
  <si>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</si>
  <si>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</si>
  <si>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</si>
  <si>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</si>
  <si>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</si>
  <si>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</si>
  <si>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</si>
  <si>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</si>
  <si>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</si>
  <si>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</si>
  <si>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</si>
  <si>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</si>
  <si>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</si>
  <si>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</si>
  <si>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</si>
  <si>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</si>
  <si>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</si>
  <si>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</si>
  <si>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</si>
  <si>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</si>
  <si>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</si>
  <si>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</si>
  <si>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</si>
  <si>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</si>
  <si>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</si>
  <si>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</si>
  <si>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</si>
  <si>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</si>
  <si>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</si>
  <si>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</si>
  <si>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</si>
  <si>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</si>
  <si>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</si>
  <si>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</si>
  <si>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</si>
  <si>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</si>
  <si>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</si>
  <si>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</si>
  <si>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</si>
  <si>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</si>
  <si>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</si>
  <si>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</si>
  <si>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</si>
  <si>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</si>
  <si>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</si>
  <si>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</si>
  <si>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</si>
  <si>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</si>
  <si>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</si>
  <si>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</si>
  <si>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</si>
  <si>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</si>
  <si>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</si>
  <si>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</si>
  <si>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</si>
  <si>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</si>
  <si>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</si>
  <si>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</si>
  <si>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</si>
  <si>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</si>
  <si>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</si>
  <si>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</si>
  <si>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</si>
  <si>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</si>
  <si>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</si>
  <si>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</si>
  <si>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</si>
  <si>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</si>
  <si>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</si>
  <si>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</si>
  <si>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</si>
  <si>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</si>
  <si>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</si>
  <si>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</si>
  <si>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</si>
  <si>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</si>
  <si>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</si>
  <si>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</si>
  <si>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</si>
  <si>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</si>
  <si>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</si>
  <si>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</si>
  <si>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</si>
  <si>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</si>
  <si>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</si>
  <si>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</si>
  <si>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</si>
  <si>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</si>
  <si>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</si>
  <si>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</si>
  <si>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</si>
  <si>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</si>
  <si>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</si>
  <si>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</si>
  <si>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</si>
  <si>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</si>
  <si>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</si>
  <si>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</si>
  <si>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</si>
  <si>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</si>
  <si>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</si>
  <si>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</si>
  <si>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</si>
  <si>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</si>
  <si>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</si>
  <si>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</si>
  <si>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</si>
  <si>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</si>
  <si>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</si>
  <si>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</si>
  <si>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</si>
  <si>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</si>
  <si>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</si>
  <si>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</si>
  <si>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</si>
  <si>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</si>
  <si>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</si>
  <si>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</si>
  <si>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</si>
  <si>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</si>
  <si>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</si>
  <si>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</si>
  <si>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</si>
  <si>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</si>
  <si>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</si>
  <si>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</si>
  <si>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</si>
  <si>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</si>
  <si>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</si>
  <si>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</si>
  <si>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</si>
  <si>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</si>
  <si>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</si>
  <si>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</si>
  <si>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</si>
  <si>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</si>
  <si>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</si>
  <si>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</si>
  <si>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</si>
  <si>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</si>
  <si>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</si>
  <si>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</si>
  <si>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</si>
  <si>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</si>
  <si>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</si>
  <si>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</si>
  <si>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</si>
  <si>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</si>
  <si>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</si>
  <si>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</si>
  <si>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</si>
  <si>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</si>
  <si>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</si>
  <si>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</si>
  <si>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</si>
  <si>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</si>
  <si>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</si>
  <si>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</si>
  <si>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</si>
  <si>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</si>
  <si>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</si>
  <si>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</si>
  <si>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</si>
  <si>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</si>
  <si>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</si>
  <si>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</si>
  <si>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</si>
  <si>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</si>
  <si>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</si>
  <si>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</si>
  <si>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</si>
  <si>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</si>
  <si>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</si>
  <si>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</si>
  <si>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</si>
  <si>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</si>
  <si>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</si>
  <si>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</si>
  <si>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</si>
  <si>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</si>
  <si>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</si>
  <si>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</si>
  <si>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</si>
  <si>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</si>
  <si>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</si>
  <si>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</si>
  <si>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</si>
  <si>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</si>
  <si>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</si>
  <si>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</si>
  <si>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</si>
  <si>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</si>
  <si>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</si>
  <si>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</si>
  <si>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</si>
  <si>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</si>
  <si>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</si>
  <si>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</si>
  <si>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</si>
  <si>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</si>
  <si>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</si>
  <si>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</si>
  <si>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</si>
  <si>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</si>
  <si>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</si>
  <si>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</si>
  <si>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</si>
  <si>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</si>
  <si>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</si>
  <si>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</si>
  <si>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</si>
  <si>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</si>
  <si>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</si>
  <si>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</si>
  <si>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</si>
  <si>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</si>
  <si>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</si>
  <si>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</si>
  <si>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</si>
  <si>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</si>
  <si>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</si>
  <si>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</si>
  <si>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</si>
  <si>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</si>
  <si>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</si>
  <si>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</si>
  <si>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</si>
  <si>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</si>
  <si>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</si>
  <si>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</si>
  <si>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</si>
  <si>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</si>
  <si>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</si>
  <si>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</si>
  <si>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</si>
  <si>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</si>
  <si>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</si>
  <si>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</si>
  <si>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</si>
  <si>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</si>
  <si>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</si>
  <si>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</si>
  <si>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</si>
  <si>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</si>
  <si>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</si>
  <si>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</si>
  <si>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</si>
  <si>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</si>
  <si>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</si>
  <si>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</si>
  <si>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</si>
  <si>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</si>
  <si>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</si>
  <si>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</si>
  <si>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</si>
  <si>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</si>
  <si>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</si>
  <si>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</si>
  <si>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</si>
  <si>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</si>
  <si>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</si>
  <si>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</si>
  <si>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</si>
  <si>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</si>
  <si>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</si>
  <si>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</si>
  <si>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</si>
  <si>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</si>
  <si>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</si>
  <si>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</si>
  <si>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</si>
  <si>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</si>
  <si>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</si>
  <si>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</si>
  <si>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</si>
  <si>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</si>
  <si>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</si>
  <si>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</si>
  <si>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</si>
  <si>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</si>
  <si>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</si>
  <si>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</si>
  <si>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</si>
  <si>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</si>
  <si>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</si>
  <si>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</si>
  <si>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</si>
  <si>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</si>
  <si>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</si>
  <si>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</si>
  <si>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</si>
  <si>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</si>
  <si>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</si>
  <si>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</si>
  <si>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</si>
  <si>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</si>
  <si>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</si>
  <si>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</si>
  <si>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</si>
  <si>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</si>
  <si>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</si>
  <si>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</si>
  <si>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</si>
  <si>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</si>
  <si>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</si>
  <si>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</si>
  <si>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</si>
  <si>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</si>
  <si>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</si>
  <si>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</si>
  <si>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</si>
  <si>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</si>
  <si>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</si>
  <si>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</si>
  <si>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</si>
  <si>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</si>
  <si>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</si>
  <si>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</si>
  <si>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</si>
  <si>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</si>
  <si>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</si>
  <si>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</si>
  <si>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</si>
  <si>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</si>
  <si>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</si>
  <si>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</si>
  <si>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</si>
  <si>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</si>
  <si>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</si>
  <si>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</si>
  <si>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</si>
  <si>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</si>
  <si>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</si>
  <si>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</si>
  <si>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</si>
  <si>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</si>
  <si>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</si>
  <si>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</si>
  <si>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</si>
  <si>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</si>
  <si>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</si>
  <si>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</si>
  <si>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</si>
  <si>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</si>
  <si>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</si>
  <si>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</si>
  <si>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</si>
  <si>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</si>
  <si>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</si>
  <si>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</si>
  <si>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</si>
  <si>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</si>
  <si>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</si>
  <si>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</si>
  <si>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</si>
  <si>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</si>
  <si>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</si>
  <si>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</si>
  <si>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</si>
  <si>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</si>
  <si>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</si>
  <si>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</si>
  <si>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</si>
  <si>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</si>
  <si>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</si>
  <si>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</si>
  <si>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</si>
  <si>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</si>
  <si>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</si>
  <si>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</si>
  <si>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</si>
  <si>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</si>
  <si>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</si>
  <si>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</si>
  <si>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</si>
  <si>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</si>
  <si>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</si>
  <si>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</si>
  <si>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</si>
  <si>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</si>
  <si>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</si>
  <si>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</si>
  <si>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</si>
  <si>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</si>
  <si>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</si>
  <si>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</si>
  <si>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</si>
  <si>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</si>
  <si>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</si>
  <si>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</si>
  <si>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</si>
  <si>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</si>
  <si>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</si>
  <si>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</si>
  <si>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</si>
  <si>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</si>
  <si>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</si>
  <si>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</si>
  <si>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</si>
  <si>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</si>
  <si>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</si>
  <si>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</si>
  <si>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</si>
  <si>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</si>
  <si>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</si>
  <si>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</si>
  <si>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</si>
  <si>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</si>
  <si>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</si>
  <si>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</si>
  <si>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</si>
  <si>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</si>
  <si>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</si>
  <si>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</si>
  <si>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</si>
  <si>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</si>
  <si>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</si>
  <si>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</si>
  <si>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</si>
  <si>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</si>
  <si>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</si>
  <si>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</si>
  <si>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</si>
  <si>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</si>
  <si>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</si>
  <si>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</si>
  <si>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</si>
  <si>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</si>
  <si>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</si>
  <si>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</si>
  <si>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</si>
  <si>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</si>
  <si>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</si>
  <si>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</si>
  <si>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</si>
  <si>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</si>
  <si>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</si>
  <si>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</si>
  <si>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</si>
  <si>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</si>
  <si>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</si>
  <si>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</si>
  <si>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</si>
  <si>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</si>
  <si>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</si>
  <si>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</si>
  <si>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</si>
  <si>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</si>
  <si>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</si>
  <si>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</si>
  <si>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</si>
  <si>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</si>
  <si>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</si>
  <si>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</si>
  <si>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</si>
  <si>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</si>
  <si>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</si>
  <si>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</si>
  <si>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</si>
  <si>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</si>
  <si>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</si>
  <si>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</si>
  <si>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</si>
  <si>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</si>
  <si>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</si>
  <si>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</si>
  <si>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</si>
  <si>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</si>
  <si>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</si>
  <si>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</si>
  <si>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</si>
  <si>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</si>
  <si>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</si>
  <si>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</si>
  <si>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</si>
  <si>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</si>
  <si>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</si>
  <si>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</si>
  <si>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</si>
  <si>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</si>
  <si>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</si>
  <si>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</si>
  <si>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</si>
  <si>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</si>
  <si>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</si>
  <si>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</si>
  <si>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</si>
  <si>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</si>
  <si>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</si>
  <si>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</si>
  <si>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</si>
  <si>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</si>
  <si>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</si>
  <si>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</si>
  <si>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</si>
  <si>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</si>
  <si>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</si>
  <si>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</si>
  <si>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</si>
  <si>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</si>
  <si>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</si>
  <si>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</si>
  <si>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</si>
  <si>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</si>
  <si>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</si>
  <si>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</si>
  <si>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</si>
  <si>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</si>
  <si>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</si>
  <si>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</si>
  <si>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</si>
  <si>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</si>
  <si>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</si>
  <si>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</si>
  <si>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</si>
  <si>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</si>
  <si>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</si>
  <si>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</si>
  <si>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</si>
  <si>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</si>
  <si>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</si>
  <si>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</si>
  <si>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</si>
  <si>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</si>
  <si>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</si>
  <si>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</si>
  <si>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</si>
  <si>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</si>
  <si>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</si>
  <si>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</si>
  <si>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</si>
  <si>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</si>
  <si>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</si>
  <si>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</si>
  <si>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</si>
  <si>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</si>
  <si>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</si>
  <si>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</si>
  <si>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</si>
  <si>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</si>
  <si>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</si>
  <si>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</si>
  <si>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</si>
  <si>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</si>
  <si>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</si>
  <si>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</si>
  <si>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</si>
  <si>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</si>
  <si>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</si>
  <si>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</si>
  <si>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</si>
  <si>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</si>
  <si>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</si>
  <si>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</si>
  <si>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</si>
  <si>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</si>
  <si>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</si>
  <si>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</si>
  <si>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</si>
  <si>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</si>
  <si>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</si>
  <si>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</si>
  <si>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</si>
  <si>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</si>
  <si>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</si>
  <si>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</si>
  <si>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</si>
  <si>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</si>
  <si>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</si>
  <si>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</si>
  <si>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</si>
  <si>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</si>
  <si>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</si>
  <si>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</si>
  <si>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</si>
  <si>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</si>
  <si>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</si>
  <si>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</si>
  <si>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</si>
  <si>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</si>
  <si>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</si>
  <si>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</si>
  <si>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</si>
  <si>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</si>
  <si>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</si>
  <si>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</si>
  <si>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</si>
  <si>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</si>
  <si>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</si>
  <si>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</si>
  <si>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</si>
  <si>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</si>
  <si>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</si>
  <si>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</si>
  <si>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</si>
  <si>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</si>
  <si>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</si>
  <si>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</si>
  <si>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</si>
  <si>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</si>
  <si>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</si>
  <si>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</si>
  <si>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</si>
  <si>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</si>
  <si>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</si>
  <si>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</si>
  <si>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</si>
  <si>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</si>
  <si>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</si>
  <si>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</si>
  <si>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</si>
  <si>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</si>
  <si>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</si>
  <si>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</si>
  <si>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</si>
  <si>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</si>
  <si>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</si>
  <si>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</si>
  <si>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</si>
  <si>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</si>
  <si>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</si>
  <si>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</si>
  <si>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</si>
  <si>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</si>
  <si>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</si>
  <si>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</si>
  <si>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</si>
  <si>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</si>
  <si>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</si>
  <si>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</si>
  <si>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</si>
  <si>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</si>
  <si>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</si>
  <si>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</si>
  <si>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</si>
  <si>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</si>
  <si>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</si>
  <si>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</si>
  <si>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</si>
  <si>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</si>
  <si>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</si>
  <si>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</si>
  <si>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</si>
  <si>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</si>
  <si>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</si>
  <si>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</si>
  <si>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</si>
  <si>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</si>
  <si>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</si>
  <si>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</si>
  <si>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</si>
  <si>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</si>
  <si>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</si>
  <si>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</si>
  <si>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</si>
  <si>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</si>
  <si>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</si>
  <si>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</si>
  <si>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</si>
  <si>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</si>
  <si>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</si>
  <si>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</si>
  <si>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</si>
  <si>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</si>
  <si>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</si>
  <si>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</si>
  <si>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</si>
  <si>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</si>
  <si>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</si>
  <si>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</si>
  <si>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</si>
  <si>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</si>
  <si>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</si>
  <si>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</si>
  <si>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</si>
  <si>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</si>
  <si>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</si>
  <si>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</si>
  <si>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</si>
  <si>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</si>
  <si>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</si>
  <si>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</si>
  <si>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</si>
  <si>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</si>
  <si>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</si>
  <si>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</si>
  <si>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</si>
  <si>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</si>
  <si>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</si>
  <si>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</si>
  <si>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</si>
  <si>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</si>
  <si>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</si>
  <si>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</si>
  <si>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</si>
  <si>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</si>
  <si>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</si>
  <si>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</si>
  <si>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</si>
  <si>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</si>
  <si>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</si>
  <si>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</si>
  <si>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</si>
  <si>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</si>
  <si>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</si>
  <si>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</si>
  <si>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</si>
  <si>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</si>
  <si>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</si>
  <si>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</si>
  <si>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</si>
  <si>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</si>
  <si>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</si>
  <si>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</si>
  <si>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</si>
  <si>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</si>
  <si>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</si>
  <si>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</si>
  <si>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</si>
  <si>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</si>
  <si>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</si>
  <si>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</si>
  <si>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</si>
  <si>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</si>
  <si>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</si>
  <si>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</si>
  <si>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</si>
  <si>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</si>
  <si>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</si>
  <si>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</si>
  <si>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</si>
  <si>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</si>
  <si>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</si>
  <si>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</si>
  <si>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</si>
  <si>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</si>
  <si>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</si>
  <si>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</si>
  <si>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</si>
  <si>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</si>
  <si>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</si>
  <si>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</si>
  <si>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</si>
  <si>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</si>
  <si>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</si>
  <si>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</si>
  <si>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</si>
  <si>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</si>
  <si>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</si>
  <si>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</si>
  <si>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</si>
  <si>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</si>
  <si>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</si>
  <si>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</si>
  <si>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</si>
  <si>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</si>
  <si>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</si>
  <si>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</si>
  <si>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</si>
  <si>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</si>
  <si>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</si>
  <si>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</si>
  <si>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</si>
  <si>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</si>
  <si>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</si>
  <si>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</si>
  <si>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</si>
  <si>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</si>
  <si>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</si>
  <si>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</si>
  <si>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</si>
  <si>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</si>
  <si>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</si>
  <si>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</si>
  <si>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</si>
  <si>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</si>
  <si>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</si>
  <si>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</si>
  <si>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</si>
  <si>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</si>
  <si>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</si>
  <si>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</si>
  <si>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</si>
  <si>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</si>
  <si>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</si>
  <si>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</si>
  <si>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</si>
  <si>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</si>
  <si>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</si>
  <si>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</si>
  <si>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</si>
  <si>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</si>
  <si>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</si>
  <si>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</si>
  <si>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</si>
  <si>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</si>
  <si>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</si>
  <si>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</si>
  <si>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</si>
  <si>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</si>
  <si>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</si>
  <si>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</si>
  <si>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</si>
  <si>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</si>
  <si>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</si>
  <si>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</si>
  <si>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</si>
  <si>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</si>
  <si>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</si>
  <si>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</si>
  <si>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</si>
  <si>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</si>
  <si>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</si>
  <si>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</si>
  <si>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</si>
  <si>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</si>
  <si>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</si>
  <si>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</si>
  <si>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</si>
  <si>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</si>
  <si>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</si>
  <si>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</si>
  <si>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</si>
  <si>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</si>
  <si>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</si>
  <si>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</si>
  <si>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</si>
  <si>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</si>
  <si>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</si>
  <si>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</si>
  <si>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</si>
  <si>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</si>
  <si>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</si>
  <si>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</si>
  <si>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</si>
  <si>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</si>
  <si>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</si>
  <si>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</si>
  <si>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</si>
  <si>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</si>
  <si>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</si>
  <si>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</si>
  <si>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</si>
  <si>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</si>
  <si>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</si>
  <si>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</si>
  <si>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</si>
  <si>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</si>
  <si>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</si>
  <si>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</si>
  <si>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</si>
  <si>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</si>
  <si>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</si>
  <si>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</si>
  <si>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</si>
  <si>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</si>
  <si>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</si>
  <si>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</si>
  <si>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</si>
  <si>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</si>
  <si>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</si>
  <si>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</si>
  <si>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</si>
  <si>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</si>
  <si>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</si>
  <si>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</si>
  <si>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</si>
  <si>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</si>
  <si>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</si>
  <si>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</si>
  <si>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</si>
  <si>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</si>
  <si>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</si>
  <si>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</si>
  <si>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</si>
  <si>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</si>
  <si>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</si>
  <si>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</si>
  <si>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</si>
  <si>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</si>
  <si>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</si>
  <si>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</si>
  <si>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</si>
  <si>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</si>
  <si>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</si>
  <si>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</si>
  <si>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</si>
  <si>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</si>
  <si>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</si>
  <si>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</si>
  <si>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</si>
  <si>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</si>
  <si>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</si>
  <si>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</si>
  <si>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</si>
  <si>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</si>
  <si>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</si>
  <si>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</si>
  <si>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</si>
  <si>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</si>
  <si>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</si>
  <si>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</si>
  <si>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</si>
  <si>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</si>
  <si>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</si>
  <si>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</si>
  <si>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</si>
  <si>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</si>
  <si>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</si>
  <si>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</si>
  <si>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</si>
  <si>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</si>
  <si>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</si>
  <si>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</si>
  <si>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</si>
  <si>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</si>
  <si>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</si>
  <si>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</si>
  <si>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</si>
  <si>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</si>
  <si>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</si>
  <si>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</si>
  <si>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</si>
  <si>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</si>
  <si>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</si>
  <si>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</si>
  <si>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</si>
  <si>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</si>
  <si>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</si>
  <si>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</si>
  <si>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</si>
  <si>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</si>
  <si>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</si>
  <si>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</si>
  <si>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</si>
  <si>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</si>
  <si>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</si>
  <si>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</si>
  <si>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</si>
  <si>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</si>
  <si>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</si>
  <si>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</si>
  <si>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</si>
  <si>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</si>
  <si>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</si>
  <si>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</si>
  <si>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</si>
  <si>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</si>
  <si>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</si>
  <si>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</si>
  <si>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</si>
  <si>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</si>
  <si>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</si>
  <si>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</si>
  <si>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</si>
  <si>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</si>
  <si>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</si>
  <si>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</si>
  <si>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</si>
  <si>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</si>
  <si>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</si>
  <si>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</si>
  <si>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</si>
  <si>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</si>
  <si>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</si>
  <si>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</si>
  <si>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</si>
  <si>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</si>
  <si>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</si>
  <si>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</si>
  <si>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</si>
  <si>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</si>
  <si>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</si>
  <si>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</si>
  <si>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</si>
  <si>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</si>
  <si>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</si>
  <si>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</si>
  <si>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</si>
  <si>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</si>
  <si>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</si>
  <si>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</si>
  <si>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</si>
  <si>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</si>
  <si>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</si>
  <si>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</si>
  <si>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</si>
  <si>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</si>
  <si>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</si>
  <si>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</si>
  <si>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</si>
  <si>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</si>
  <si>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</si>
  <si>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</si>
  <si>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</si>
  <si>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</si>
  <si>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</si>
  <si>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</si>
  <si>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</si>
  <si>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</si>
  <si>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</si>
  <si>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</si>
  <si>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</si>
  <si>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</si>
  <si>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</si>
  <si>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</si>
  <si>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</si>
  <si>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</si>
  <si>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</si>
  <si>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</si>
  <si>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</si>
  <si>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</si>
  <si>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</si>
  <si>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</si>
  <si>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</si>
  <si>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</si>
  <si>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</si>
  <si>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</si>
  <si>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</si>
  <si>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</si>
  <si>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</si>
  <si>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</si>
  <si>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</si>
  <si>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</si>
  <si>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</si>
  <si>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</si>
  <si>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</si>
  <si>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</si>
  <si>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</si>
  <si>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</si>
  <si>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</si>
  <si>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</si>
  <si>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</si>
  <si>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</si>
  <si>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</si>
  <si>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</si>
  <si>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</si>
  <si>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</si>
  <si>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</si>
  <si>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</si>
  <si>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</si>
  <si>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</si>
  <si>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</si>
  <si>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</si>
  <si>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</si>
  <si>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</si>
  <si>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</si>
  <si>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</si>
  <si>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</si>
  <si>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</si>
  <si>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</si>
  <si>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</si>
  <si>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</si>
  <si>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</si>
  <si>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</si>
  <si>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</si>
  <si>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</si>
  <si>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</si>
  <si>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</si>
  <si>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</si>
  <si>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</si>
  <si>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</si>
  <si>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</si>
  <si>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</si>
  <si>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</si>
  <si>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</si>
  <si>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</si>
  <si>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</si>
  <si>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</si>
  <si>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</si>
  <si>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</si>
  <si>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</si>
  <si>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</si>
  <si>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</si>
  <si>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</si>
  <si>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</si>
  <si>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</si>
  <si>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</si>
  <si>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</si>
  <si>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</si>
  <si>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</si>
  <si>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</si>
  <si>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</si>
  <si>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</si>
  <si>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</si>
  <si>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</si>
  <si>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</si>
  <si>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</si>
  <si>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</si>
  <si>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</si>
  <si>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</si>
  <si>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</si>
  <si>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</si>
  <si>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</si>
  <si>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</si>
  <si>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</si>
  <si>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</si>
  <si>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</si>
  <si>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</si>
  <si>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</si>
  <si>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</si>
  <si>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</si>
  <si>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</si>
  <si>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</si>
  <si>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</si>
  <si>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</si>
  <si>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</si>
  <si>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</si>
  <si>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</si>
  <si>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</si>
  <si>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</si>
  <si>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</si>
  <si>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</si>
  <si>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</si>
  <si>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</si>
  <si>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</si>
  <si>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</si>
  <si>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</si>
  <si>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</si>
  <si>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</si>
  <si>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</si>
  <si>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</si>
  <si>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</si>
  <si>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</si>
  <si>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</si>
  <si>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</si>
  <si>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</si>
  <si>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</si>
  <si>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</si>
  <si>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</si>
  <si>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</si>
  <si>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</si>
  <si>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</si>
  <si>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</si>
  <si>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</si>
  <si>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</si>
  <si>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</si>
  <si>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</si>
  <si>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</si>
  <si>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</si>
  <si>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</si>
  <si>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</si>
  <si>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</si>
  <si>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</si>
  <si>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</si>
  <si>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</si>
  <si>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</si>
  <si>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</si>
  <si>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</si>
  <si>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</si>
  <si>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</si>
  <si>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</si>
  <si>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</si>
  <si>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</si>
  <si>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</si>
  <si>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</si>
  <si>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</si>
  <si>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</si>
  <si>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</si>
  <si>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</si>
  <si>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</si>
  <si>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</si>
  <si>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</si>
  <si>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</si>
  <si>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</si>
  <si>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</si>
  <si>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</si>
  <si>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</si>
  <si>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</si>
  <si>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</si>
  <si>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</si>
  <si>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</si>
  <si>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</si>
  <si>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</si>
  <si>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</si>
  <si>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</si>
  <si>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</si>
  <si>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</si>
  <si>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</si>
  <si>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</si>
  <si>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</si>
  <si>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</si>
  <si>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</si>
  <si>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</si>
  <si>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</si>
  <si>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</si>
  <si>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</si>
  <si>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</si>
  <si>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</si>
  <si>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</si>
  <si>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</si>
  <si>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</si>
  <si>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</si>
  <si>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</si>
  <si>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</si>
  <si>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</si>
  <si>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</si>
  <si>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</si>
  <si>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</si>
  <si>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</si>
  <si>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</si>
  <si>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</si>
  <si>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</si>
  <si>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</si>
  <si>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</si>
  <si>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</si>
  <si>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</si>
  <si>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</si>
  <si>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</si>
  <si>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</si>
  <si>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</si>
  <si>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</si>
  <si>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</si>
  <si>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</si>
  <si>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</si>
  <si>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</si>
  <si>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</si>
  <si>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</si>
  <si>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</si>
  <si>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</si>
  <si>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</si>
  <si>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</si>
  <si>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</si>
  <si>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</si>
  <si>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</si>
  <si>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</si>
  <si>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</si>
  <si>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</si>
  <si>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</si>
  <si>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</si>
  <si>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</si>
  <si>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</si>
  <si>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</si>
  <si>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</si>
  <si>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</si>
  <si>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</si>
  <si>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</si>
  <si>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</si>
  <si>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</si>
  <si>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</si>
  <si>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</si>
  <si>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</si>
  <si>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</si>
  <si>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</si>
  <si>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</si>
  <si>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</si>
  <si>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</si>
  <si>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</si>
  <si>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</si>
  <si>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</si>
  <si>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</si>
  <si>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</si>
  <si>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</si>
  <si>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</si>
  <si>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</si>
  <si>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</si>
  <si>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</si>
  <si>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</si>
  <si>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</si>
  <si>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</si>
  <si>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</si>
  <si>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</si>
  <si>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</si>
  <si>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</si>
  <si>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</si>
  <si>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</si>
  <si>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</si>
  <si>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</si>
  <si>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</si>
  <si>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</si>
  <si>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</si>
  <si>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</si>
  <si>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</si>
  <si>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</si>
  <si>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</si>
  <si>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</si>
  <si>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</si>
  <si>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</si>
  <si>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</si>
  <si>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</si>
  <si>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</si>
  <si>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</si>
  <si>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</si>
  <si>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</si>
  <si>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</si>
  <si>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</si>
  <si>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</si>
  <si>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</si>
  <si>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</si>
  <si>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</si>
  <si>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</si>
  <si>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</si>
  <si>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</si>
  <si>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</si>
  <si>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</si>
  <si>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</si>
  <si>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</si>
  <si>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</si>
  <si>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</si>
  <si>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</si>
  <si>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</si>
  <si>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</si>
  <si>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</si>
  <si>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</si>
  <si>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</si>
  <si>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</si>
  <si>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</si>
  <si>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</si>
  <si>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</si>
  <si>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</si>
  <si>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</si>
  <si>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</si>
  <si>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</si>
  <si>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</si>
  <si>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</si>
  <si>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</si>
  <si>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</si>
  <si>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</si>
  <si>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</si>
  <si>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</si>
  <si>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</si>
  <si>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</si>
  <si>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</si>
  <si>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</si>
  <si>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</si>
  <si>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</si>
  <si>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</si>
  <si>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</si>
  <si>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</si>
  <si>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</si>
  <si>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</si>
  <si>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</si>
  <si>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</si>
  <si>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</si>
  <si>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</si>
  <si>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</si>
  <si>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</si>
  <si>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</si>
  <si>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</si>
  <si>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</si>
  <si>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</si>
  <si>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</si>
  <si>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</si>
  <si>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</si>
  <si>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</si>
  <si>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</si>
  <si>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</si>
  <si>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</si>
  <si>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</si>
  <si>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</si>
  <si>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</si>
  <si>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</si>
  <si>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</si>
  <si>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</si>
  <si>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</si>
  <si>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</si>
  <si>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</si>
  <si>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</si>
  <si>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</si>
  <si>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</si>
  <si>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</si>
  <si>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</si>
  <si>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</si>
  <si>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</si>
  <si>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</si>
  <si>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</si>
  <si>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</si>
  <si>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</si>
  <si>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</si>
  <si>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</si>
  <si>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</si>
  <si>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</si>
  <si>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</si>
  <si>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</si>
  <si>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</si>
  <si>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</si>
  <si>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</si>
  <si>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</si>
  <si>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</si>
  <si>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</si>
  <si>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</si>
  <si>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</si>
  <si>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</si>
  <si>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</si>
  <si>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</si>
  <si>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</si>
  <si>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</si>
  <si>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</si>
  <si>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</si>
  <si>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</si>
  <si>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</si>
  <si>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</si>
  <si>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</si>
  <si>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</si>
  <si>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</si>
  <si>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</si>
  <si>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</si>
  <si>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</si>
  <si>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</si>
  <si>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</si>
  <si>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</si>
  <si>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</si>
  <si>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</si>
  <si>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</si>
  <si>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</si>
  <si>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</si>
  <si>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</si>
  <si>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</si>
  <si>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</si>
  <si>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</si>
  <si>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</si>
  <si>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</si>
  <si>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</si>
  <si>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</si>
  <si>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</si>
  <si>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</si>
  <si>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</si>
  <si>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</si>
  <si>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</si>
  <si>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</si>
  <si>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</si>
  <si>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</si>
  <si>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</si>
  <si>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</si>
  <si>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</si>
  <si>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</si>
  <si>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</si>
  <si>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</si>
  <si>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</si>
  <si>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</si>
  <si>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</si>
  <si>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</si>
  <si>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</si>
  <si>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</si>
  <si>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</si>
  <si>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</si>
  <si>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</si>
  <si>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</si>
  <si>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</si>
  <si>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</si>
  <si>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</si>
  <si>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</si>
  <si>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</si>
  <si>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</si>
  <si>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</si>
  <si>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</si>
  <si>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</si>
  <si>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</si>
  <si>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</si>
  <si>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</si>
  <si>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</si>
  <si>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</si>
  <si>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</si>
  <si>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</si>
  <si>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</si>
  <si>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</si>
  <si>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</si>
  <si>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</si>
  <si>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</si>
  <si>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</si>
  <si>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</si>
  <si>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</si>
  <si>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</si>
  <si>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</si>
  <si>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</si>
  <si>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</si>
  <si>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</si>
  <si>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</si>
  <si>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</si>
  <si>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</si>
  <si>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</si>
  <si>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</si>
  <si>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</si>
  <si>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</si>
  <si>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</si>
  <si>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</si>
  <si>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</si>
  <si>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</si>
  <si>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</si>
  <si>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</si>
  <si>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</si>
  <si>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</si>
  <si>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</si>
  <si>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</si>
  <si>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</si>
  <si>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</si>
  <si>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</si>
  <si>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</si>
  <si>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</si>
  <si>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</si>
  <si>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</si>
  <si>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</si>
  <si>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</si>
  <si>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</si>
  <si>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</si>
  <si>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</si>
  <si>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</si>
  <si>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</si>
  <si>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</si>
  <si>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</si>
  <si>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</si>
  <si>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</si>
  <si>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</si>
  <si>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</si>
  <si>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</si>
  <si>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</si>
  <si>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</si>
  <si>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</si>
  <si>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</si>
  <si>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</si>
  <si>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</si>
  <si>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</si>
  <si>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</si>
  <si>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</si>
  <si>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</si>
  <si>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</si>
  <si>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</si>
  <si>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</si>
  <si>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</si>
  <si>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</si>
  <si>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</si>
  <si>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</si>
  <si>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</si>
  <si>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</si>
  <si>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</si>
  <si>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</si>
  <si>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</si>
  <si>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</si>
  <si>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</si>
  <si>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</si>
  <si>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</si>
  <si>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</si>
  <si>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</si>
  <si>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</si>
  <si>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</si>
  <si>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</si>
  <si>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</si>
  <si>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</si>
  <si>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</si>
  <si>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</si>
  <si>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</si>
  <si>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</si>
  <si>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</si>
  <si>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</si>
  <si>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</si>
  <si>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</si>
  <si>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</si>
  <si>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</si>
  <si>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</si>
  <si>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</si>
  <si>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</si>
  <si>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</si>
  <si>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</si>
  <si>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</si>
  <si>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</si>
  <si>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</si>
  <si>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</si>
  <si>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</si>
  <si>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</si>
  <si>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</si>
  <si>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</si>
  <si>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</si>
  <si>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</si>
  <si>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</si>
  <si>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</si>
  <si>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</si>
  <si>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</si>
  <si>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</si>
  <si>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</si>
  <si>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</si>
  <si>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</si>
  <si>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</si>
  <si>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</si>
  <si>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</si>
  <si>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</si>
  <si>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</si>
  <si>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</si>
  <si>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</si>
  <si>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</si>
  <si>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</si>
  <si>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</si>
  <si>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</si>
  <si>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</si>
  <si>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</si>
  <si>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</si>
  <si>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</si>
  <si>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</si>
  <si>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</si>
  <si>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</si>
  <si>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</si>
  <si>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</si>
  <si>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</si>
  <si>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</si>
  <si>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</si>
  <si>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</si>
  <si>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</si>
  <si>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</si>
  <si>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</si>
  <si>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</si>
  <si>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</si>
  <si>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</si>
  <si>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</si>
  <si>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</si>
  <si>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</si>
  <si>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</si>
  <si>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</si>
  <si>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</si>
  <si>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</si>
  <si>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</si>
  <si>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</si>
  <si>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</si>
  <si>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</si>
  <si>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</si>
  <si>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</si>
  <si>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</si>
  <si>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</si>
  <si>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</si>
  <si>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</si>
  <si>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</si>
  <si>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</si>
  <si>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</si>
  <si>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</si>
  <si>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</si>
  <si>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</si>
  <si>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</si>
  <si>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</si>
  <si>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</si>
  <si>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</si>
  <si>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</si>
  <si>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</si>
  <si>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</si>
  <si>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</si>
  <si>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</si>
  <si>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</si>
  <si>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</si>
  <si>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</si>
  <si>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</si>
  <si>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</si>
  <si>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</si>
  <si>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</si>
  <si>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</si>
  <si>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</si>
  <si>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</si>
  <si>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</si>
  <si>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</si>
  <si>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</si>
  <si>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</si>
  <si>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</si>
  <si>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</si>
  <si>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</si>
  <si>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</si>
  <si>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</si>
  <si>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</si>
  <si>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</si>
  <si>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</si>
  <si>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</si>
  <si>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</si>
  <si>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</si>
  <si>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</si>
  <si>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</si>
  <si>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</si>
  <si>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</si>
  <si>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</si>
  <si>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</si>
  <si>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</si>
  <si>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</si>
  <si>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</si>
  <si>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</si>
  <si>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</si>
  <si>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</si>
  <si>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</si>
  <si>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</si>
  <si>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</si>
  <si>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</si>
  <si>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</si>
  <si>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</si>
  <si>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</si>
  <si>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</si>
  <si>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</si>
  <si>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</si>
  <si>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</si>
  <si>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</si>
  <si>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</si>
  <si>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</si>
  <si>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</si>
  <si>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</si>
  <si>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</si>
  <si>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</si>
  <si>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</si>
  <si>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</si>
  <si>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</si>
  <si>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</si>
  <si>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</si>
  <si>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</si>
  <si>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</si>
  <si>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</si>
  <si>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</si>
  <si>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</si>
  <si>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</si>
  <si>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</si>
  <si>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</si>
  <si>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</si>
  <si>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</si>
  <si>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</si>
  <si>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</si>
  <si>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</si>
  <si>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</si>
  <si>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</si>
  <si>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</si>
  <si>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</si>
  <si>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</si>
  <si>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</si>
  <si>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</si>
  <si>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</si>
  <si>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</si>
  <si>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</si>
  <si>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</si>
  <si>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</si>
  <si>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</si>
  <si>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</si>
  <si>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</si>
  <si>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</si>
  <si>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</si>
  <si>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</si>
  <si>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</si>
  <si>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</si>
  <si>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</si>
  <si>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</si>
  <si>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</si>
  <si>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</si>
  <si>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</si>
  <si>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</si>
  <si>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</si>
  <si>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</si>
  <si>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</si>
  <si>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</si>
  <si>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</si>
  <si>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</si>
  <si>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</si>
  <si>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</si>
  <si>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</si>
  <si>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</si>
  <si>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</si>
  <si>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</si>
  <si>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</si>
  <si>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</si>
  <si>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</si>
  <si>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</si>
  <si>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</si>
  <si>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</si>
  <si>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</si>
  <si>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</si>
  <si>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</si>
  <si>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</si>
  <si>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</si>
  <si>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</si>
  <si>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</si>
  <si>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</si>
  <si>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</si>
  <si>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</si>
  <si>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</si>
  <si>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</si>
  <si>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</si>
  <si>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</si>
  <si>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</si>
  <si>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</si>
  <si>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</si>
  <si>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</si>
  <si>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</si>
  <si>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</si>
  <si>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</si>
  <si>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</si>
  <si>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</si>
  <si>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</si>
  <si>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</si>
  <si>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</si>
  <si>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</si>
  <si>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</si>
  <si>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</si>
  <si>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</si>
  <si>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</si>
  <si>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</si>
  <si>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</si>
  <si>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</si>
  <si>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</si>
  <si>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</si>
  <si>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</si>
  <si>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</si>
  <si>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</si>
  <si>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</si>
  <si>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</si>
  <si>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</si>
  <si>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</si>
  <si>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</si>
  <si>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</si>
  <si>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</si>
  <si>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</si>
  <si>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</si>
  <si>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</si>
  <si>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</si>
  <si>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</si>
  <si>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</si>
  <si>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</si>
  <si>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</si>
  <si>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</si>
  <si>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</si>
  <si>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</si>
  <si>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</si>
  <si>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</si>
  <si>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</si>
  <si>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</si>
  <si>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</si>
  <si>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</si>
  <si>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</si>
  <si>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</si>
  <si>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</si>
  <si>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</si>
  <si>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</si>
  <si>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</si>
  <si>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</si>
  <si>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</si>
  <si>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</si>
  <si>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</si>
  <si>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</si>
  <si>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</si>
  <si>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</si>
  <si>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</si>
  <si>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</si>
  <si>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</si>
  <si>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</si>
  <si>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</si>
  <si>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</si>
  <si>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</si>
  <si>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</si>
  <si>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</si>
  <si>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</si>
  <si>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</si>
  <si>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</si>
  <si>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</si>
  <si>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</si>
  <si>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</si>
  <si>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</si>
  <si>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</si>
  <si>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</si>
  <si>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</si>
  <si>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</si>
  <si>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</si>
  <si>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</si>
  <si>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</si>
  <si>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</si>
  <si>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</si>
  <si>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</si>
  <si>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</si>
  <si>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</si>
  <si>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</si>
  <si>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</si>
  <si>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</si>
  <si>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</si>
  <si>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</si>
  <si>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</si>
  <si>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</si>
  <si>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</si>
  <si>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</si>
  <si>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</si>
  <si>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</si>
  <si>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</si>
  <si>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</si>
  <si>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</si>
  <si>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</si>
  <si>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</si>
  <si>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</si>
  <si>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</si>
  <si>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</si>
  <si>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</si>
  <si>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</si>
  <si>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</si>
  <si>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</si>
  <si>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</si>
  <si>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</si>
  <si>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</si>
  <si>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</si>
  <si>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</si>
  <si>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</si>
  <si>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</si>
  <si>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</si>
  <si>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</si>
  <si>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</si>
  <si>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</si>
  <si>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</si>
  <si>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</si>
  <si>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</si>
  <si>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</si>
  <si>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</si>
  <si>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</si>
  <si>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</si>
  <si>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</si>
  <si>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</si>
  <si>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</si>
  <si>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</si>
  <si>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</si>
  <si>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</si>
  <si>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</si>
  <si>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</si>
  <si>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</si>
  <si>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</si>
  <si>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</si>
  <si>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</si>
  <si>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</si>
  <si>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</si>
  <si>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</si>
  <si>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</si>
  <si>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</si>
  <si>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</si>
  <si>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</si>
  <si>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</si>
  <si>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</si>
  <si>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</si>
  <si>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</si>
  <si>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</si>
  <si>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</si>
  <si>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</si>
  <si>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</si>
  <si>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</si>
  <si>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</si>
  <si>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</si>
  <si>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</si>
  <si>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</si>
  <si>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</si>
  <si>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</si>
  <si>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</si>
  <si>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</si>
  <si>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</si>
  <si>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</si>
  <si>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</si>
  <si>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</si>
  <si>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</si>
  <si>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</si>
  <si>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</si>
  <si>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</si>
  <si>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</si>
  <si>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</si>
  <si>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</si>
  <si>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</si>
  <si>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</si>
  <si>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</si>
  <si>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</si>
  <si>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</si>
  <si>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</si>
  <si>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</si>
  <si>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</si>
  <si>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</si>
  <si>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</si>
  <si>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</si>
  <si>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</si>
  <si>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</si>
  <si>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</si>
  <si>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</si>
  <si>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</si>
  <si>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</si>
  <si>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</si>
  <si>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</si>
  <si>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</si>
  <si>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</si>
  <si>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</si>
  <si>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</si>
  <si>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</si>
  <si>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</si>
  <si>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</si>
  <si>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</si>
  <si>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</si>
  <si>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</si>
  <si>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</si>
  <si>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</si>
  <si>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</si>
  <si>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</si>
  <si>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</si>
  <si>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</si>
  <si>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</si>
  <si>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</si>
  <si>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</si>
  <si>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</si>
  <si>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</si>
  <si>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</si>
  <si>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</si>
  <si>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</si>
  <si>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</si>
  <si>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</si>
  <si>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</si>
  <si>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</si>
  <si>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</si>
  <si>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</si>
  <si>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</si>
  <si>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</si>
  <si>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</si>
  <si>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</si>
  <si>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</si>
  <si>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</si>
  <si>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</si>
  <si>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</si>
  <si>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</si>
  <si>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</si>
  <si>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</si>
  <si>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</si>
  <si>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</si>
  <si>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</si>
  <si>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</si>
  <si>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</si>
  <si>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</si>
  <si>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</si>
  <si>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</si>
  <si>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</si>
  <si>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</si>
  <si>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</si>
  <si>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</si>
  <si>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</si>
  <si>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</si>
  <si>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</si>
  <si>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</si>
  <si>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</si>
  <si>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</si>
  <si>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</si>
  <si>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</si>
  <si>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</si>
  <si>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</si>
  <si>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</si>
  <si>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</si>
  <si>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</si>
  <si>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</si>
  <si>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</si>
  <si>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</si>
  <si>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</si>
  <si>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</si>
  <si>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</si>
  <si>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</si>
  <si>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</si>
  <si>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</si>
  <si>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</si>
  <si>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</si>
  <si>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</si>
  <si>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</si>
  <si>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</si>
  <si>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</si>
  <si>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</si>
  <si>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</si>
  <si>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</si>
  <si>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</si>
  <si>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</si>
  <si>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</si>
  <si>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</si>
  <si>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</si>
  <si>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</si>
  <si>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</si>
  <si>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</si>
  <si>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</si>
  <si>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</si>
  <si>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</si>
  <si>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</si>
  <si>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</si>
  <si>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</si>
  <si>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</si>
  <si>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</si>
  <si>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</si>
  <si>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</si>
  <si>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</si>
  <si>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</si>
  <si>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</si>
  <si>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</si>
  <si>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</si>
  <si>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</si>
  <si>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</si>
  <si>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</si>
  <si>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</si>
  <si>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</si>
  <si>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</si>
  <si>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</si>
  <si>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</si>
  <si>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</si>
  <si>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</si>
  <si>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</si>
  <si>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</si>
  <si>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</si>
  <si>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</si>
  <si>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</si>
  <si>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</si>
  <si>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</si>
  <si>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</si>
  <si>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</si>
  <si>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</si>
  <si>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</si>
  <si>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</si>
  <si>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</si>
  <si>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</si>
  <si>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</si>
  <si>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</si>
  <si>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</si>
  <si>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</si>
  <si>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</si>
  <si>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</si>
  <si>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</si>
  <si>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</si>
  <si>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</si>
  <si>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</si>
  <si>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</si>
  <si>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</si>
  <si>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</si>
  <si>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</si>
  <si>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</si>
  <si>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</si>
  <si>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</si>
  <si>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</si>
  <si>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</si>
  <si>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</si>
  <si>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</si>
  <si>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</si>
  <si>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</si>
  <si>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</si>
  <si>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</si>
  <si>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</si>
  <si>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</si>
  <si>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</si>
  <si>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</si>
  <si>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</si>
  <si>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</si>
  <si>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</si>
  <si>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</si>
  <si>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</si>
  <si>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</si>
  <si>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</si>
  <si>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</si>
  <si>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</si>
  <si>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</si>
  <si>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</si>
  <si>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</si>
  <si>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</si>
  <si>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</si>
  <si>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</si>
  <si>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</si>
  <si>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</si>
  <si>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</si>
  <si>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</si>
  <si>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</si>
  <si>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</si>
  <si>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</si>
  <si>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</si>
  <si>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</si>
  <si>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</si>
  <si>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</si>
  <si>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</si>
  <si>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</si>
  <si>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</si>
  <si>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</si>
  <si>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</si>
  <si>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</si>
  <si>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</si>
  <si>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</si>
  <si>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</si>
  <si>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</si>
  <si>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</si>
  <si>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</si>
  <si>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</si>
  <si>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</si>
  <si>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</si>
  <si>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</si>
  <si>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</si>
  <si>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</si>
  <si>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</si>
  <si>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</si>
  <si>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</si>
  <si>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</si>
  <si>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</si>
  <si>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</si>
  <si>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</si>
  <si>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</si>
  <si>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</si>
  <si>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</si>
  <si>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</si>
  <si>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</si>
  <si>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</si>
  <si>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</si>
  <si>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</si>
  <si>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</si>
  <si>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</si>
  <si>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</si>
  <si>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</si>
  <si>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</si>
  <si>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</si>
  <si>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</si>
  <si>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</si>
  <si>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</si>
  <si>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</si>
  <si>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</si>
  <si>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</si>
  <si>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</si>
  <si>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</si>
  <si>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</si>
  <si>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</si>
  <si>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</si>
  <si>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</si>
  <si>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</si>
  <si>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</si>
  <si>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</si>
  <si>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</si>
  <si>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</si>
  <si>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</si>
  <si>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</si>
  <si>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</si>
  <si>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</si>
  <si>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</si>
  <si>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</si>
  <si>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</si>
  <si>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</si>
  <si>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</si>
  <si>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</si>
  <si>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</si>
  <si>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</si>
  <si>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</si>
  <si>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</si>
  <si>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</si>
  <si>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</si>
  <si>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</si>
  <si>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</si>
  <si>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</si>
  <si>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</si>
  <si>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</si>
  <si>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</si>
  <si>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</si>
  <si>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</si>
  <si>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</si>
  <si>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</si>
  <si>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</si>
  <si>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</si>
  <si>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</si>
  <si>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</si>
  <si>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</si>
  <si>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</si>
  <si>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</si>
  <si>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</si>
  <si>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</si>
  <si>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</si>
  <si>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</si>
  <si>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</si>
  <si>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</si>
  <si>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</si>
  <si>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</si>
  <si>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</si>
  <si>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</si>
  <si>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</si>
  <si>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</si>
  <si>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</si>
  <si>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</si>
  <si>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</si>
  <si>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</si>
  <si>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</si>
  <si>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</si>
  <si>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</si>
  <si>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</si>
  <si>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</si>
  <si>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</si>
  <si>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</si>
  <si>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</si>
  <si>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</si>
  <si>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</si>
  <si>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</si>
  <si>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</si>
  <si>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</si>
  <si>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</si>
  <si>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</si>
  <si>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</si>
  <si>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</si>
  <si>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</si>
  <si>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</si>
  <si>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</si>
  <si>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</si>
  <si>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</si>
  <si>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</si>
  <si>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</si>
  <si>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</si>
  <si>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</si>
  <si>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</si>
  <si>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</si>
  <si>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</si>
  <si>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</si>
  <si>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</si>
  <si>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</si>
  <si>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</si>
  <si>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</si>
  <si>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</si>
  <si>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</si>
  <si>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</si>
  <si>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</si>
  <si>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</si>
  <si>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</si>
  <si>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</si>
  <si>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</si>
  <si>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</si>
  <si>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</si>
  <si>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</si>
  <si>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</si>
  <si>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</si>
  <si>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</si>
  <si>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</si>
  <si>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</si>
  <si>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</si>
  <si>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</si>
  <si>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</si>
  <si>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</si>
  <si>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</si>
  <si>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</si>
  <si>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</si>
  <si>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</si>
  <si>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</si>
  <si>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</si>
  <si>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</si>
  <si>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</si>
  <si>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</si>
  <si>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</si>
  <si>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</si>
  <si>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</si>
  <si>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</si>
  <si>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</si>
  <si>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</si>
  <si>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</si>
  <si>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</si>
  <si>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</si>
  <si>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</si>
  <si>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</si>
  <si>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</si>
  <si>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</si>
  <si>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</si>
  <si>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</si>
  <si>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</si>
  <si>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</si>
  <si>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</si>
  <si>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</si>
  <si>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</si>
  <si>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</si>
  <si>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</si>
  <si>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</si>
  <si>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</si>
  <si>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</si>
  <si>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</si>
  <si>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</si>
  <si>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</si>
  <si>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</si>
  <si>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</si>
  <si>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</si>
  <si>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</si>
  <si>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</si>
  <si>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</si>
  <si>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</si>
  <si>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</si>
  <si>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</si>
  <si>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</si>
  <si>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</si>
  <si>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</si>
  <si>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</si>
  <si>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</si>
  <si>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</si>
  <si>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</si>
  <si>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</si>
  <si>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</si>
  <si>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</si>
  <si>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</si>
  <si>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</si>
  <si>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</si>
  <si>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</si>
  <si>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</si>
  <si>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</si>
  <si>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</si>
  <si>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</si>
  <si>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</si>
  <si>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</si>
  <si>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</si>
  <si>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</si>
  <si>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</si>
  <si>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</si>
  <si>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</si>
  <si>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</si>
  <si>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</si>
  <si>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</si>
  <si>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</si>
  <si>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</si>
  <si>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</si>
  <si>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</si>
  <si>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</si>
  <si>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</si>
  <si>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</si>
  <si>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</si>
  <si>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</si>
  <si>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</si>
  <si>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</si>
  <si>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</si>
  <si>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</si>
  <si>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</si>
  <si>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</si>
  <si>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</si>
  <si>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</si>
  <si>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</si>
  <si>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</si>
  <si>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</si>
  <si>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</si>
  <si>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</si>
  <si>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</si>
  <si>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</si>
  <si>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</si>
  <si>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</si>
  <si>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</si>
  <si>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</si>
  <si>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</si>
  <si>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</si>
  <si>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</si>
  <si>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</si>
  <si>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</si>
  <si>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</si>
  <si>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</si>
  <si>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</si>
  <si>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</si>
  <si>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</si>
  <si>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</si>
  <si>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</si>
  <si>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</si>
  <si>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</si>
  <si>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</si>
  <si>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</si>
  <si>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</si>
  <si>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</si>
  <si>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</si>
  <si>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</si>
  <si>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</si>
  <si>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</si>
  <si>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</si>
  <si>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</si>
  <si>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</si>
  <si>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</si>
  <si>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</si>
  <si>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</si>
  <si>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</si>
  <si>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</si>
  <si>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</si>
  <si>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</si>
  <si>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</si>
  <si>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</si>
  <si>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</si>
  <si>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</si>
  <si>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</si>
  <si>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</si>
  <si>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</si>
  <si>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</si>
  <si>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</si>
  <si>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</si>
  <si>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</si>
  <si>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</si>
  <si>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</si>
  <si>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</si>
  <si>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</si>
  <si>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</si>
  <si>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</si>
  <si>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</si>
  <si>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</si>
  <si>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</si>
  <si>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</si>
  <si>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</si>
  <si>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</si>
  <si>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</si>
  <si>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</si>
  <si>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</si>
  <si>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</si>
  <si>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</si>
  <si>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</si>
  <si>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</si>
  <si>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</si>
  <si>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</si>
  <si>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</si>
  <si>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</si>
  <si>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</si>
  <si>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</si>
  <si>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</si>
  <si>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</si>
  <si>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</si>
  <si>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</si>
  <si>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</si>
  <si>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</si>
  <si>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</si>
  <si>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</si>
  <si>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</si>
  <si>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</si>
  <si>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</si>
  <si>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</si>
  <si>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</si>
  <si>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</si>
  <si>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</si>
  <si>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</si>
  <si>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</si>
  <si>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</si>
  <si>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</si>
  <si>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</si>
  <si>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</si>
  <si>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</si>
  <si>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</si>
  <si>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</si>
  <si>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</si>
  <si>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</si>
  <si>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</si>
  <si>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</si>
  <si>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</si>
  <si>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</si>
  <si>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</si>
  <si>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</si>
  <si>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</si>
  <si>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</si>
  <si>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</si>
  <si>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</si>
  <si>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</si>
  <si>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</si>
  <si>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</si>
  <si>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</si>
  <si>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</si>
  <si>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</si>
  <si>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</si>
  <si>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</si>
  <si>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</si>
  <si>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</si>
  <si>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</si>
  <si>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</si>
  <si>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</si>
  <si>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</si>
  <si>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</si>
  <si>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</si>
  <si>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</si>
  <si>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</si>
  <si>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</si>
  <si>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</si>
  <si>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</si>
  <si>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</si>
  <si>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</si>
  <si>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</si>
  <si>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</si>
  <si>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</si>
  <si>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</si>
  <si>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</si>
  <si>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</si>
  <si>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</si>
  <si>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</si>
  <si>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</si>
  <si>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</si>
  <si>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</si>
  <si>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</si>
  <si>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</si>
  <si>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</si>
  <si>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</si>
  <si>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</si>
  <si>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</si>
  <si>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</si>
  <si>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</si>
  <si>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</si>
  <si>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</si>
  <si>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</si>
  <si>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</si>
  <si>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</si>
  <si>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</si>
  <si>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</si>
  <si>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</si>
  <si>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</si>
  <si>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</si>
  <si>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</si>
  <si>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</si>
  <si>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</si>
  <si>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</si>
  <si>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</si>
  <si>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</si>
  <si>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</si>
  <si>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</si>
  <si>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</si>
  <si>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</si>
  <si>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</si>
  <si>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</si>
  <si>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</si>
  <si>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</si>
  <si>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</si>
  <si>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</si>
  <si>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</si>
  <si>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</si>
  <si>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</si>
  <si>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</si>
  <si>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</si>
  <si>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</si>
  <si>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</si>
  <si>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</si>
  <si>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</si>
  <si>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</si>
  <si>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</si>
  <si>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</si>
  <si>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</si>
  <si>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</si>
  <si>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</si>
  <si>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</si>
  <si>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</si>
  <si>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</si>
  <si>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</si>
  <si>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</si>
  <si>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</si>
  <si>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</si>
  <si>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</si>
  <si>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</si>
  <si>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</si>
  <si>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</si>
  <si>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</si>
  <si>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</si>
  <si>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</si>
  <si>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</si>
  <si>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</si>
  <si>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</si>
  <si>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</si>
  <si>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</si>
  <si>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</si>
  <si>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</si>
  <si>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</si>
  <si>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</si>
  <si>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</si>
  <si>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</si>
  <si>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</si>
  <si>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</si>
  <si>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</si>
  <si>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</si>
  <si>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</si>
  <si>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</si>
  <si>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</si>
  <si>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</si>
  <si>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</si>
  <si>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</si>
  <si>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</si>
  <si>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</si>
  <si>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</si>
  <si>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</si>
  <si>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</si>
  <si>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</si>
  <si>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</si>
  <si>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</si>
  <si>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</si>
  <si>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</si>
  <si>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</si>
  <si>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</si>
  <si>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</si>
  <si>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</si>
  <si>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</si>
  <si>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</si>
  <si>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</si>
  <si>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</si>
  <si>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</si>
  <si>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</si>
  <si>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</si>
  <si>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</si>
  <si>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</si>
  <si>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</si>
  <si>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</si>
  <si>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</si>
  <si>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</si>
  <si>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</si>
  <si>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</si>
  <si>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</si>
  <si>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</si>
  <si>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</si>
  <si>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</si>
  <si>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</si>
  <si>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</si>
  <si>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</si>
  <si>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</si>
  <si>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</si>
  <si>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</si>
  <si>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</si>
  <si>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</si>
  <si>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</si>
  <si>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</si>
  <si>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</si>
  <si>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</si>
  <si>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</si>
  <si>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</si>
  <si>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</si>
  <si>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</si>
  <si>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</si>
  <si>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</si>
  <si>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</si>
  <si>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</si>
  <si>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</si>
  <si>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</si>
  <si>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</si>
  <si>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</si>
  <si>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</si>
  <si>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</si>
  <si>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</si>
  <si>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</si>
  <si>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</si>
  <si>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</si>
  <si>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</si>
  <si>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</si>
  <si>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</si>
  <si>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</si>
  <si>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</si>
  <si>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</si>
  <si>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</si>
  <si>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</si>
  <si>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</si>
  <si>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</si>
  <si>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</si>
  <si>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</si>
  <si>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</si>
  <si>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</si>
  <si>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</si>
  <si>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</si>
  <si>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</si>
  <si>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</si>
  <si>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</si>
  <si>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</si>
  <si>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</si>
  <si>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</si>
  <si>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</si>
  <si>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</si>
  <si>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</si>
  <si>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</si>
  <si>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</si>
  <si>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</si>
  <si>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</si>
  <si>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</si>
  <si>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</si>
  <si>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</si>
  <si>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</si>
  <si>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</si>
  <si>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</si>
  <si>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</si>
  <si>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</si>
  <si>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</si>
  <si>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</si>
  <si>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</si>
  <si>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</si>
  <si>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</si>
  <si>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</si>
  <si>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</si>
  <si>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</si>
  <si>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</si>
  <si>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</si>
  <si>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</si>
  <si>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</si>
  <si>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</si>
  <si>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</si>
  <si>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</si>
  <si>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</si>
  <si>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</si>
  <si>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</si>
  <si>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</si>
  <si>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</si>
  <si>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</si>
  <si>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</si>
  <si>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</si>
  <si>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</si>
  <si>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</si>
  <si>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</si>
  <si>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</si>
  <si>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</si>
  <si>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</si>
  <si>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</si>
  <si>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</si>
  <si>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</si>
  <si>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</si>
  <si>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</si>
  <si>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</si>
  <si>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</si>
  <si>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</si>
  <si>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</si>
  <si>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</si>
  <si>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</si>
  <si>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</si>
  <si>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</si>
  <si>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</si>
  <si>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</si>
  <si>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</si>
  <si>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</si>
  <si>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</si>
  <si>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</si>
  <si>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</si>
  <si>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</si>
  <si>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</si>
  <si>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</si>
  <si>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</si>
  <si>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</si>
  <si>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</si>
  <si>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</si>
  <si>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</si>
  <si>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</si>
  <si>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</si>
  <si>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</si>
  <si>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</si>
  <si>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</si>
  <si>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</si>
  <si>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</si>
  <si>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</si>
  <si>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</si>
  <si>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</si>
  <si>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</si>
  <si>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</si>
  <si>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</si>
  <si>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</si>
  <si>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</si>
  <si>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</si>
  <si>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</si>
  <si>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</si>
  <si>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</si>
  <si>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</si>
  <si>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</si>
  <si>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</si>
  <si>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</si>
  <si>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</si>
  <si>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</si>
  <si>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</si>
  <si>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</si>
  <si>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</si>
  <si>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</si>
  <si>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</si>
  <si>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</si>
  <si>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</si>
  <si>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</si>
  <si>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</si>
  <si>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</si>
  <si>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</si>
  <si>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</si>
  <si>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</si>
  <si>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</si>
  <si>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</si>
  <si>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</si>
  <si>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</si>
  <si>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</si>
  <si>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</si>
  <si>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</si>
  <si>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</si>
  <si>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</si>
  <si>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</si>
  <si>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</si>
  <si>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</si>
  <si>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</si>
  <si>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</si>
  <si>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</si>
  <si>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</si>
  <si>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</si>
  <si>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</si>
  <si>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</si>
  <si>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</si>
  <si>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</si>
  <si>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</si>
  <si>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</si>
  <si>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</si>
  <si>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</si>
  <si>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</si>
  <si>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</si>
  <si>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</si>
  <si>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</si>
  <si>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</si>
  <si>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</si>
  <si>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</si>
  <si>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</si>
  <si>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</si>
  <si>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</si>
  <si>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</si>
  <si>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</si>
  <si>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</si>
  <si>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</si>
  <si>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</si>
  <si>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</si>
  <si>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</si>
  <si>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</si>
  <si>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</si>
  <si>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</si>
  <si>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</si>
  <si>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</si>
  <si>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</si>
  <si>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</si>
  <si>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</si>
  <si>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</si>
  <si>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</si>
  <si>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</si>
  <si>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</si>
  <si>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</si>
  <si>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</si>
  <si>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</si>
  <si>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</si>
  <si>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</si>
  <si>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</si>
  <si>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</si>
  <si>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</si>
  <si>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</si>
  <si>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</si>
  <si>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</si>
  <si>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</si>
  <si>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</si>
  <si>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</si>
  <si>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</si>
  <si>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</si>
  <si>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</si>
  <si>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</si>
  <si>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</si>
  <si>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</si>
  <si>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</si>
  <si>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</si>
  <si>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</si>
  <si>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</si>
  <si>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</si>
  <si>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</si>
  <si>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</si>
  <si>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</si>
  <si>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</si>
  <si>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</si>
  <si>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</si>
  <si>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</si>
  <si>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</si>
  <si>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</si>
  <si>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</si>
  <si>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</si>
  <si>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</si>
  <si>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</si>
  <si>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</si>
  <si>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</si>
  <si>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</si>
  <si>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</si>
  <si>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</si>
  <si>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</si>
  <si>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</si>
  <si>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</si>
  <si>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</si>
  <si>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</si>
  <si>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</si>
  <si>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</si>
  <si>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</si>
  <si>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</si>
  <si>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</si>
  <si>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</si>
  <si>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</si>
  <si>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</si>
  <si>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</si>
  <si>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</si>
  <si>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</si>
  <si>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</si>
  <si>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</si>
  <si>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</si>
  <si>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</si>
  <si>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</si>
  <si>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</si>
  <si>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</si>
  <si>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</si>
  <si>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</si>
  <si>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</si>
  <si>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</si>
  <si>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</si>
  <si>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</si>
  <si>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</si>
  <si>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</si>
  <si>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</si>
  <si>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</si>
  <si>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</si>
  <si>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</si>
  <si>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</si>
  <si>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</si>
  <si>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</si>
  <si>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</si>
  <si>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</si>
  <si>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</si>
  <si>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</si>
  <si>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</si>
  <si>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</si>
  <si>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</si>
  <si>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</si>
  <si>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</si>
  <si>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</si>
  <si>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</si>
  <si>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</si>
  <si>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</si>
  <si>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</si>
  <si>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</si>
  <si>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</si>
  <si>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</si>
  <si>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</si>
  <si>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</si>
  <si>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</si>
  <si>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</si>
  <si>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</si>
  <si>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</si>
  <si>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</si>
  <si>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</si>
  <si>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</si>
  <si>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</si>
  <si>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</si>
  <si>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</si>
  <si>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</si>
  <si>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</si>
  <si>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</si>
  <si>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</si>
  <si>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</si>
  <si>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</si>
  <si>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</si>
  <si>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</si>
  <si>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</si>
  <si>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</si>
  <si>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</si>
  <si>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</si>
  <si>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</si>
  <si>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</si>
  <si>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</si>
  <si>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</si>
  <si>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</si>
  <si>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</si>
  <si>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</si>
  <si>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</si>
  <si>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</si>
  <si>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</si>
  <si>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</si>
  <si>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</si>
  <si>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</si>
  <si>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</si>
  <si>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</si>
  <si>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</si>
  <si>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</si>
  <si>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</si>
  <si>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</si>
  <si>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</si>
  <si>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</si>
  <si>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</si>
  <si>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</si>
  <si>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</si>
  <si>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</si>
  <si>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</si>
  <si>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</si>
  <si>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</si>
  <si>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</si>
  <si>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</si>
  <si>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</si>
  <si>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</si>
  <si>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</si>
  <si>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</si>
  <si>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</si>
  <si>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</si>
  <si>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</si>
  <si>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</si>
  <si>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</si>
  <si>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</si>
  <si>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</si>
  <si>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</si>
  <si>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</si>
  <si>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</si>
  <si>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</si>
  <si>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</si>
  <si>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</si>
  <si>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</si>
  <si>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</si>
  <si>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</si>
  <si>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</si>
  <si>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</si>
  <si>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</si>
  <si>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</si>
  <si>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</si>
  <si>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</si>
  <si>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</si>
  <si>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</si>
  <si>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</si>
  <si>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</si>
  <si>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</si>
  <si>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</si>
  <si>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</si>
  <si>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</si>
  <si>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</si>
  <si>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</si>
  <si>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</si>
  <si>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</si>
  <si>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</si>
  <si>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</si>
  <si>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</si>
  <si>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</si>
  <si>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</si>
  <si>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</si>
  <si>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</si>
  <si>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</si>
  <si>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</si>
  <si>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</si>
  <si>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</si>
  <si>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</si>
  <si>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</si>
  <si>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</si>
  <si>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</si>
  <si>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</si>
  <si>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</si>
  <si>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</si>
  <si>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</si>
  <si>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</si>
  <si>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</si>
  <si>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</si>
  <si>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</si>
  <si>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</si>
  <si>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</si>
  <si>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</si>
  <si>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</si>
  <si>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</si>
  <si>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</si>
  <si>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</si>
  <si>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</si>
  <si>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</si>
  <si>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</si>
  <si>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</si>
  <si>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</si>
  <si>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</si>
  <si>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</si>
  <si>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</si>
  <si>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</si>
  <si>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</si>
  <si>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</si>
  <si>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</si>
  <si>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</si>
  <si>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</si>
  <si>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</si>
  <si>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</si>
  <si>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</si>
  <si>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</si>
  <si>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</si>
  <si>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</si>
  <si>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</si>
  <si>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</si>
  <si>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</si>
  <si>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</si>
  <si>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</si>
  <si>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</si>
  <si>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</si>
  <si>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</si>
  <si>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</si>
  <si>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</si>
  <si>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</si>
  <si>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</si>
  <si>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</si>
  <si>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</si>
  <si>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</si>
  <si>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</si>
  <si>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</si>
  <si>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</si>
  <si>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</si>
  <si>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</si>
  <si>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</si>
  <si>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</si>
  <si>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</si>
  <si>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</si>
  <si>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</si>
  <si>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</si>
  <si>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</si>
  <si>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</si>
  <si>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</si>
  <si>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</si>
  <si>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</si>
  <si>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</si>
  <si>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</si>
  <si>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</si>
  <si>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</si>
  <si>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</si>
  <si>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</si>
  <si>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</si>
  <si>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</si>
  <si>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</si>
  <si>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</si>
  <si>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</si>
  <si>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</si>
  <si>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</si>
  <si>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</si>
  <si>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</si>
  <si>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</si>
  <si>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</si>
  <si>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</si>
  <si>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</si>
  <si>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</si>
  <si>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</si>
  <si>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</si>
  <si>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</si>
  <si>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</si>
  <si>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</si>
  <si>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</si>
  <si>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</si>
  <si>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</si>
  <si>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</si>
  <si>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</si>
  <si>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</si>
  <si>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</si>
  <si>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</si>
  <si>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</si>
  <si>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</si>
  <si>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</si>
  <si>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</si>
  <si>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</si>
  <si>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</si>
  <si>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</si>
  <si>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</si>
  <si>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</si>
  <si>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</si>
  <si>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</si>
  <si>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</si>
  <si>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</si>
  <si>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</si>
  <si>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</si>
  <si>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</si>
  <si>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</si>
  <si>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</si>
  <si>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</si>
  <si>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</si>
  <si>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</si>
  <si>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</si>
  <si>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</si>
  <si>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</si>
  <si>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</si>
  <si>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</si>
  <si>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</si>
  <si>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</si>
  <si>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</si>
  <si>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</si>
  <si>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</si>
  <si>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</si>
  <si>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</si>
  <si>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</si>
  <si>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</si>
  <si>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</si>
  <si>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</si>
  <si>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</si>
  <si>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</si>
  <si>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</si>
  <si>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</si>
  <si>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</si>
  <si>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</si>
  <si>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</si>
  <si>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</si>
  <si>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</si>
  <si>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</si>
  <si>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</si>
  <si>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</si>
  <si>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</si>
  <si>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</si>
  <si>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</si>
  <si>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</si>
  <si>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</si>
  <si>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</si>
  <si>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</si>
  <si>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</si>
  <si>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</si>
  <si>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</si>
  <si>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</si>
  <si>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</si>
  <si>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</si>
  <si>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</si>
  <si>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</si>
  <si>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</si>
  <si>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</si>
  <si>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</si>
  <si>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</si>
  <si>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</si>
  <si>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</si>
  <si>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</si>
  <si>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</si>
  <si>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</si>
  <si>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</si>
  <si>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</si>
  <si>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</si>
  <si>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</si>
  <si>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</si>
  <si>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</si>
  <si>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</si>
  <si>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</si>
  <si>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</si>
  <si>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</si>
  <si>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</si>
  <si>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</si>
  <si>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</si>
  <si>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</si>
  <si>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</si>
  <si>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</si>
  <si>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</si>
  <si>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</si>
  <si>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</si>
  <si>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</si>
  <si>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</si>
  <si>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</si>
  <si>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</si>
  <si>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</si>
  <si>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</si>
  <si>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</si>
  <si>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</si>
  <si>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</si>
  <si>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</si>
  <si>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</si>
  <si>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</si>
  <si>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</si>
  <si>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</si>
  <si>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</si>
  <si>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</si>
  <si>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</si>
  <si>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</si>
  <si>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</si>
  <si>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</si>
  <si>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</si>
  <si>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</si>
  <si>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</si>
  <si>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</si>
  <si>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</si>
  <si>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</si>
  <si>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</si>
  <si>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</si>
  <si>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</si>
  <si>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</si>
  <si>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</si>
  <si>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</si>
  <si>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</si>
  <si>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</si>
  <si>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</si>
  <si>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</si>
  <si>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</si>
  <si>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</si>
  <si>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</si>
  <si>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</si>
  <si>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</si>
  <si>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</si>
  <si>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</si>
  <si>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</si>
  <si>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</si>
  <si>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</si>
  <si>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</si>
  <si>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</si>
  <si>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</si>
  <si>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</si>
  <si>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</si>
  <si>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</si>
  <si>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</si>
  <si>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</si>
  <si>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</si>
  <si>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</si>
  <si>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</si>
  <si>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</si>
  <si>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</si>
  <si>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</si>
  <si>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</si>
  <si>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</si>
  <si>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</si>
  <si>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</si>
  <si>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</si>
  <si>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</si>
  <si>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</si>
  <si>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</si>
  <si>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</si>
  <si>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</si>
  <si>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</si>
  <si>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</si>
  <si>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</si>
  <si>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</si>
  <si>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</si>
  <si>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</si>
  <si>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</si>
  <si>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</si>
  <si>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</si>
  <si>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</si>
  <si>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</si>
  <si>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</si>
  <si>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</si>
  <si>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</si>
  <si>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</si>
  <si>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</si>
  <si>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</si>
  <si>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</si>
  <si>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</si>
  <si>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</si>
  <si>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</si>
  <si>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</si>
  <si>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</si>
  <si>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</si>
  <si>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</si>
  <si>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</si>
  <si>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</si>
  <si>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</si>
  <si>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</si>
  <si>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</si>
  <si>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</si>
  <si>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</si>
  <si>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</si>
  <si>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</si>
  <si>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</si>
  <si>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</si>
  <si>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</si>
  <si>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</si>
  <si>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</si>
  <si>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</si>
  <si>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</si>
  <si>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</si>
  <si>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</si>
  <si>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</si>
  <si>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</si>
  <si>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</si>
  <si>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</si>
  <si>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</si>
  <si>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</si>
  <si>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</si>
  <si>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</si>
  <si>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</si>
  <si>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</si>
  <si>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</si>
  <si>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</si>
  <si>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</si>
  <si>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</si>
  <si>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</si>
  <si>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</si>
  <si>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</si>
  <si>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</si>
  <si>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</si>
  <si>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</si>
  <si>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</si>
  <si>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</si>
  <si>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</si>
  <si>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</si>
  <si>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</si>
  <si>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</si>
  <si>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</si>
  <si>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</si>
  <si>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</si>
  <si>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</si>
  <si>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</si>
  <si>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</si>
  <si>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</si>
  <si>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</si>
  <si>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</si>
  <si>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</si>
  <si>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</si>
  <si>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</si>
  <si>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</si>
  <si>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</si>
  <si>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</si>
  <si>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</si>
  <si>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</si>
  <si>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</si>
  <si>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</si>
  <si>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</si>
  <si>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</si>
  <si>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</si>
  <si>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</si>
  <si>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</si>
  <si>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</si>
  <si>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</si>
  <si>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</si>
  <si>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</si>
  <si>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</si>
  <si>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</si>
  <si>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</si>
  <si>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</si>
  <si>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</si>
  <si>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</si>
  <si>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</si>
  <si>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</si>
  <si>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</si>
  <si>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</si>
  <si>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</si>
  <si>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</si>
  <si>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</si>
  <si>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</si>
  <si>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</si>
  <si>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</si>
  <si>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</si>
  <si>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</si>
  <si>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</si>
  <si>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</si>
  <si>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</si>
  <si>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</si>
  <si>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</si>
  <si>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</si>
  <si>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</si>
  <si>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</si>
  <si>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</si>
  <si>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</si>
  <si>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</si>
  <si>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</si>
  <si>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</si>
  <si>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</si>
  <si>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</si>
  <si>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</si>
  <si>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</si>
  <si>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</si>
  <si>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</si>
  <si>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</si>
  <si>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</si>
  <si>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</si>
  <si>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</si>
  <si>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</si>
  <si>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</si>
  <si>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</si>
  <si>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</si>
  <si>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</si>
  <si>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</si>
  <si>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</si>
  <si>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</si>
  <si>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</si>
  <si>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</si>
  <si>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</si>
  <si>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</si>
  <si>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</si>
  <si>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</si>
  <si>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</si>
  <si>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</si>
  <si>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</si>
  <si>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</si>
  <si>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</si>
  <si>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</si>
  <si>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</si>
  <si>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</si>
  <si>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</si>
  <si>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</si>
  <si>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</si>
  <si>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</si>
  <si>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</si>
  <si>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</si>
  <si>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</si>
  <si>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</si>
  <si>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</si>
  <si>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</si>
  <si>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</si>
  <si>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</si>
  <si>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</si>
  <si>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</si>
  <si>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</si>
  <si>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</si>
  <si>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</si>
  <si>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</si>
  <si>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</si>
  <si>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</si>
  <si>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</si>
  <si>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</si>
  <si>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</si>
  <si>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</si>
  <si>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</si>
  <si>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</si>
  <si>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</si>
  <si>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</si>
  <si>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</si>
  <si>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</si>
  <si>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</si>
  <si>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</si>
  <si>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</si>
  <si>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</si>
  <si>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</si>
  <si>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</si>
  <si>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</si>
  <si>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</si>
  <si>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</si>
  <si>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</si>
  <si>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</si>
  <si>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</si>
  <si>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</si>
  <si>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</si>
  <si>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</si>
  <si>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</si>
  <si>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</si>
  <si>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</si>
  <si>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</si>
  <si>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</si>
  <si>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</si>
  <si>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</si>
  <si>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</si>
  <si>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</si>
  <si>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</si>
  <si>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</si>
  <si>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</si>
  <si>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</si>
  <si>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</si>
  <si>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</si>
  <si>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</si>
  <si>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</si>
  <si>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</si>
  <si>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</si>
  <si>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</si>
  <si>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</si>
  <si>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</si>
  <si>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</si>
  <si>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</si>
  <si>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</si>
  <si>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</si>
  <si>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</si>
  <si>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</si>
  <si>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</si>
  <si>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</si>
  <si>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</si>
  <si>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</si>
  <si>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</si>
  <si>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</si>
  <si>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</si>
  <si>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</si>
  <si>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</si>
  <si>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</si>
  <si>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</si>
  <si>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</si>
  <si>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</si>
  <si>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</si>
  <si>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</si>
  <si>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</si>
  <si>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</si>
  <si>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</si>
  <si>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</si>
  <si>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</si>
  <si>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</si>
  <si>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</si>
  <si>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</si>
  <si>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</si>
  <si>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</si>
  <si>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</si>
  <si>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</si>
  <si>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</si>
  <si>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</si>
  <si>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</si>
  <si>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</si>
  <si>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</si>
  <si>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</si>
  <si>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</si>
  <si>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</si>
  <si>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</si>
  <si>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</si>
  <si>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</si>
  <si>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</si>
  <si>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</si>
  <si>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</si>
  <si>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</si>
  <si>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</si>
  <si>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</si>
  <si>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</si>
  <si>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</si>
  <si>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</si>
  <si>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</si>
  <si>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</si>
  <si>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</si>
  <si>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</si>
  <si>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</si>
  <si>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</si>
  <si>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</si>
  <si>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</si>
  <si>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</si>
  <si>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</si>
  <si>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</si>
  <si>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</si>
  <si>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</si>
  <si>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</si>
  <si>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</si>
  <si>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</si>
  <si>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</si>
  <si>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</si>
  <si>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</si>
  <si>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</si>
  <si>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</si>
  <si>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</si>
  <si>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</si>
  <si>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</si>
  <si>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</si>
  <si>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</si>
  <si>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</si>
  <si>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</si>
  <si>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</si>
  <si>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</si>
  <si>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</si>
  <si>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</si>
  <si>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</si>
  <si>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</si>
  <si>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</si>
  <si>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</si>
  <si>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</si>
  <si>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</si>
  <si>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</si>
  <si>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</si>
  <si>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</si>
  <si>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</si>
  <si>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</si>
  <si>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</si>
  <si>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</si>
  <si>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</si>
  <si>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</si>
  <si>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</si>
  <si>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</si>
  <si>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</si>
  <si>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</si>
  <si>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</si>
  <si>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</si>
  <si>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</si>
  <si>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</si>
  <si>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</si>
  <si>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</si>
  <si>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</si>
  <si>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</si>
  <si>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</si>
  <si>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</si>
  <si>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</si>
  <si>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</si>
  <si>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</si>
  <si>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</si>
  <si>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</si>
  <si>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</si>
  <si>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</si>
  <si>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</si>
  <si>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</si>
  <si>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</si>
  <si>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</si>
  <si>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</si>
  <si>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</si>
  <si>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</si>
  <si>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</si>
  <si>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</si>
  <si>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</si>
  <si>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</si>
  <si>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</si>
  <si>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</si>
  <si>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</si>
  <si>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</si>
  <si>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</si>
  <si>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</si>
  <si>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</si>
  <si>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</si>
  <si>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</si>
  <si>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</si>
  <si>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</si>
  <si>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</si>
  <si>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</si>
  <si>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</si>
  <si>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</si>
  <si>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</si>
  <si>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</si>
  <si>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</si>
  <si>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</si>
  <si>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</si>
  <si>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</si>
  <si>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</si>
  <si>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</si>
  <si>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</si>
  <si>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</si>
  <si>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</si>
  <si>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</si>
  <si>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</si>
  <si>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</si>
  <si>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</si>
  <si>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</si>
  <si>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</si>
  <si>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</si>
  <si>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</si>
  <si>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</si>
  <si>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</si>
  <si>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</si>
  <si>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</si>
  <si>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</si>
  <si>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</si>
  <si>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</si>
  <si>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</si>
  <si>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</si>
  <si>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</si>
  <si>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</si>
  <si>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</si>
  <si>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</si>
  <si>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</si>
  <si>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</si>
  <si>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</si>
  <si>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</si>
  <si>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</si>
  <si>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</si>
  <si>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</si>
  <si>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</si>
  <si>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</si>
  <si>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</si>
  <si>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</si>
  <si>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</si>
  <si>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</si>
  <si>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</si>
  <si>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</si>
  <si>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</si>
  <si>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</si>
  <si>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</si>
  <si>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</si>
  <si>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</si>
  <si>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</si>
  <si>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</si>
  <si>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</si>
  <si>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</si>
  <si>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</si>
  <si>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</si>
  <si>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</si>
  <si>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</si>
  <si>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</si>
  <si>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</si>
  <si>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</si>
  <si>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</si>
  <si>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</si>
  <si>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</si>
  <si>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</si>
  <si>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</si>
  <si>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</si>
  <si>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</si>
  <si>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</si>
  <si>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</si>
  <si>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</si>
  <si>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</si>
  <si>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</si>
  <si>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</si>
  <si>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</si>
  <si>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</si>
  <si>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</si>
  <si>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</si>
  <si>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</si>
  <si>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</si>
  <si>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</si>
  <si>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</si>
  <si>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</si>
  <si>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</si>
  <si>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</si>
  <si>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</si>
  <si>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</si>
  <si>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</si>
  <si>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</si>
  <si>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</si>
  <si>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</si>
  <si>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</si>
  <si>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</si>
  <si>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</si>
  <si>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</si>
  <si>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</si>
  <si>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</si>
  <si>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</si>
  <si>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</si>
  <si>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</si>
  <si>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</si>
  <si>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</si>
  <si>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</si>
  <si>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</si>
  <si>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</si>
  <si>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</si>
  <si>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</si>
  <si>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</si>
  <si>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</si>
  <si>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</si>
  <si>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</si>
  <si>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</si>
  <si>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</si>
  <si>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</si>
  <si>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</si>
  <si>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</si>
  <si>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</si>
  <si>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</si>
  <si>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</si>
  <si>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</si>
  <si>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</si>
  <si>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</si>
  <si>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</si>
  <si>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</si>
  <si>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</si>
  <si>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</si>
  <si>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</si>
  <si>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</si>
  <si>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</si>
  <si>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</si>
  <si>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</si>
  <si>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</si>
  <si>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</si>
  <si>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</si>
  <si>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</si>
  <si>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</si>
  <si>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</si>
  <si>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</si>
  <si>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</si>
  <si>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</si>
  <si>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</si>
  <si>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</si>
  <si>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</si>
  <si>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</si>
  <si>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</si>
  <si>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</si>
  <si>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</si>
  <si>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</si>
  <si>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</si>
  <si>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</si>
  <si>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</si>
  <si>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</si>
  <si>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</si>
  <si>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</si>
  <si>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</si>
  <si>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</si>
  <si>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</si>
  <si>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</si>
  <si>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</si>
  <si>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</si>
  <si>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</si>
  <si>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</si>
  <si>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</si>
  <si>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</si>
  <si>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</si>
  <si>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</si>
  <si>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</si>
  <si>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</si>
  <si>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</si>
  <si>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</si>
  <si>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</si>
  <si>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</si>
  <si>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</si>
  <si>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</si>
  <si>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</si>
  <si>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</si>
  <si>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</si>
  <si>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</si>
  <si>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</si>
  <si>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</si>
  <si>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</si>
  <si>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</si>
  <si>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</si>
  <si>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</si>
  <si>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</si>
  <si>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</si>
  <si>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</si>
  <si>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</si>
  <si>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</si>
  <si>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</si>
  <si>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</si>
  <si>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</si>
  <si>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</si>
  <si>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</si>
  <si>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</si>
  <si>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</si>
  <si>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</si>
  <si>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</si>
  <si>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</si>
  <si>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</si>
  <si>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</si>
  <si>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</si>
  <si>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</si>
  <si>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</si>
  <si>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</si>
  <si>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</si>
  <si>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</si>
  <si>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</si>
  <si>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</si>
  <si>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</si>
  <si>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</si>
  <si>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</si>
  <si>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</si>
  <si>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</si>
  <si>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</si>
  <si>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</si>
  <si>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</si>
  <si>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</si>
  <si>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</si>
  <si>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</si>
  <si>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</si>
  <si>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</si>
  <si>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</si>
  <si>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</si>
  <si>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</si>
  <si>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</si>
  <si>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</si>
  <si>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</si>
  <si>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</si>
  <si>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</si>
  <si>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</si>
  <si>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</si>
  <si>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</si>
  <si>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</si>
  <si>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</si>
  <si>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</si>
  <si>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</si>
  <si>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</si>
  <si>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</si>
  <si>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</si>
  <si>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</si>
  <si>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</si>
  <si>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</si>
  <si>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</si>
  <si>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</si>
  <si>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</si>
  <si>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</si>
  <si>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</si>
  <si>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</si>
  <si>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</si>
  <si>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</si>
  <si>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</si>
  <si>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</si>
  <si>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</si>
  <si>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</si>
  <si>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</si>
  <si>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</si>
  <si>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</si>
  <si>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</si>
  <si>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</si>
  <si>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</si>
  <si>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</si>
  <si>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</si>
  <si>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</si>
  <si>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</si>
  <si>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</si>
  <si>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</si>
  <si>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</si>
  <si>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</si>
  <si>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</si>
  <si>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</si>
  <si>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</si>
  <si>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</si>
  <si>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</si>
  <si>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</si>
  <si>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</si>
  <si>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</si>
  <si>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</si>
  <si>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</si>
  <si>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</si>
  <si>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</si>
  <si>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</si>
  <si>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</si>
  <si>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</si>
  <si>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</si>
  <si>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</si>
  <si>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</si>
  <si>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</si>
  <si>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</si>
  <si>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</si>
  <si>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</si>
  <si>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</si>
  <si>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</si>
  <si>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</si>
  <si>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</si>
  <si>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</si>
  <si>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</si>
  <si>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</si>
  <si>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</si>
  <si>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</si>
  <si>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</si>
  <si>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</si>
  <si>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</si>
  <si>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</si>
  <si>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</si>
  <si>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</si>
  <si>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</si>
  <si>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</si>
  <si>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</si>
  <si>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</si>
  <si>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</si>
  <si>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</si>
  <si>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</si>
  <si>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</si>
  <si>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</si>
  <si>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</si>
  <si>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</si>
  <si>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</si>
  <si>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</si>
  <si>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</si>
  <si>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</si>
  <si>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</si>
  <si>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</si>
  <si>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</si>
  <si>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</si>
  <si>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</si>
  <si>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</si>
  <si>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</si>
  <si>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</si>
  <si>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</si>
  <si>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</si>
  <si>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</si>
  <si>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</si>
  <si>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</si>
  <si>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</si>
  <si>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</si>
  <si>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</si>
  <si>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</si>
  <si>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</si>
  <si>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</si>
  <si>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</si>
  <si>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</si>
  <si>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</si>
  <si>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</si>
  <si>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</si>
  <si>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</si>
  <si>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</si>
  <si>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</si>
  <si>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</si>
  <si>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</si>
  <si>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</si>
  <si>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</si>
  <si>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</si>
  <si>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</si>
  <si>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</si>
  <si>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</si>
  <si>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</si>
  <si>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</si>
  <si>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</si>
  <si>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</si>
  <si>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</si>
  <si>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</si>
  <si>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</si>
  <si>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</si>
  <si>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</si>
  <si>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</si>
  <si>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</si>
  <si>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</si>
  <si>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</si>
  <si>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</si>
  <si>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</si>
  <si>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</si>
  <si>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</si>
  <si>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</si>
  <si>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</si>
  <si>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</si>
  <si>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</si>
  <si>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</si>
  <si>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</si>
  <si>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</si>
  <si>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</si>
  <si>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</si>
  <si>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</si>
  <si>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</si>
  <si>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</si>
  <si>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</si>
  <si>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</si>
  <si>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</si>
  <si>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</si>
  <si>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</si>
  <si>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</si>
  <si>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</si>
  <si>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</si>
  <si>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</si>
  <si>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</si>
  <si>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</si>
  <si>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</si>
  <si>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</si>
  <si>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</si>
  <si>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</si>
  <si>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</si>
  <si>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</si>
  <si>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</si>
  <si>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</si>
  <si>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</si>
  <si>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</si>
  <si>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</si>
  <si>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</si>
  <si>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</si>
  <si>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</si>
  <si>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</si>
  <si>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</si>
  <si>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</si>
  <si>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</si>
  <si>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</si>
  <si>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</si>
  <si>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</si>
  <si>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</si>
  <si>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</si>
  <si>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</si>
  <si>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</si>
  <si>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</si>
  <si>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</si>
  <si>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</si>
  <si>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</si>
  <si>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</si>
  <si>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</si>
  <si>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</si>
  <si>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</si>
  <si>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</si>
  <si>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</si>
  <si>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</si>
  <si>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</si>
  <si>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</si>
  <si>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</si>
  <si>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</si>
  <si>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</si>
  <si>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</si>
  <si>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</si>
  <si>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</si>
  <si>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</si>
  <si>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</si>
  <si>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</si>
  <si>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</si>
  <si>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</si>
  <si>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</si>
  <si>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</si>
  <si>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</si>
  <si>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</si>
  <si>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</si>
  <si>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</si>
  <si>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</si>
  <si>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</si>
  <si>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</si>
  <si>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</si>
  <si>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</si>
  <si>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</si>
  <si>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</si>
  <si>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</si>
  <si>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</si>
  <si>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</si>
  <si>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</si>
  <si>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</si>
  <si>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</si>
  <si>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</si>
  <si>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</si>
  <si>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</si>
  <si>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</si>
  <si>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</si>
  <si>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</si>
  <si>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</si>
  <si>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</si>
  <si>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</si>
  <si>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</si>
  <si>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</si>
  <si>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</si>
  <si>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</si>
  <si>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</si>
  <si>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</si>
  <si>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</si>
  <si>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</si>
  <si>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</si>
  <si>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</si>
  <si>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</si>
  <si>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</si>
  <si>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</si>
  <si>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</si>
  <si>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</si>
  <si>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</si>
  <si>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</si>
  <si>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</si>
  <si>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</si>
  <si>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</si>
  <si>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</si>
  <si>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</si>
  <si>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</si>
  <si>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</si>
  <si>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</si>
  <si>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</si>
  <si>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</si>
  <si>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</si>
  <si>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</si>
  <si>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</si>
  <si>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</si>
  <si>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</si>
  <si>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</si>
  <si>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</si>
  <si>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</si>
  <si>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</si>
  <si>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</si>
  <si>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</si>
  <si>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</si>
  <si>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</si>
  <si>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</si>
  <si>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</si>
  <si>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</si>
  <si>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</si>
  <si>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</si>
  <si>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</si>
  <si>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</si>
  <si>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</si>
  <si>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</si>
  <si>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</si>
  <si>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</si>
  <si>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</si>
  <si>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</si>
  <si>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</si>
  <si>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</si>
  <si>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</si>
  <si>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</si>
  <si>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</si>
  <si>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</si>
  <si>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</si>
  <si>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</si>
  <si>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</si>
  <si>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</si>
  <si>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</si>
  <si>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</si>
  <si>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</si>
  <si>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</si>
  <si>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</si>
  <si>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</si>
  <si>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</si>
  <si>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</si>
  <si>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</si>
  <si>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</si>
  <si>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</si>
  <si>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</si>
  <si>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</si>
  <si>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</si>
  <si>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</si>
  <si>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</si>
  <si>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</si>
  <si>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</si>
  <si>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</si>
  <si>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</si>
  <si>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</si>
  <si>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</si>
  <si>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</si>
  <si>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</si>
  <si>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</si>
  <si>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</si>
  <si>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</si>
  <si>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</si>
  <si>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</si>
  <si>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</si>
  <si>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</si>
  <si>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</si>
  <si>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</si>
  <si>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</si>
  <si>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</si>
  <si>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</si>
  <si>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</si>
  <si>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</si>
  <si>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</si>
  <si>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</si>
  <si>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</si>
  <si>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</si>
  <si>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</si>
  <si>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</si>
  <si>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</si>
  <si>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</si>
  <si>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</si>
  <si>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</si>
  <si>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</si>
  <si>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</si>
  <si>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</si>
  <si>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</si>
  <si>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</si>
  <si>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</si>
  <si>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</si>
  <si>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</si>
  <si>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</si>
  <si>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</si>
  <si>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</si>
  <si>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</si>
  <si>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</si>
  <si>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</si>
  <si>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</si>
  <si>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</si>
  <si>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</si>
  <si>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</si>
  <si>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</si>
  <si>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</si>
  <si>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</si>
  <si>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</si>
  <si>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</si>
  <si>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</si>
  <si>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</si>
  <si>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</si>
  <si>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</si>
  <si>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</si>
  <si>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</si>
  <si>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</si>
  <si>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</si>
  <si>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</si>
  <si>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</si>
  <si>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</si>
  <si>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</si>
  <si>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</si>
  <si>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</si>
  <si>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</si>
  <si>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</si>
  <si>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</si>
  <si>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</si>
  <si>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</si>
  <si>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</si>
  <si>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</si>
  <si>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</si>
  <si>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</si>
  <si>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</si>
  <si>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</si>
  <si>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</si>
  <si>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</si>
  <si>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</si>
  <si>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</si>
  <si>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</si>
  <si>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</si>
  <si>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</si>
  <si>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</si>
  <si>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</si>
  <si>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</si>
  <si>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</si>
  <si>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</si>
  <si>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</si>
  <si>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</si>
  <si>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</si>
  <si>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</si>
  <si>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</si>
  <si>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</si>
  <si>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</si>
  <si>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</si>
  <si>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</si>
  <si>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</si>
  <si>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</si>
  <si>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</si>
  <si>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</si>
  <si>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</si>
  <si>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</si>
  <si>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</si>
  <si>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</si>
  <si>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</si>
  <si>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</si>
  <si>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</si>
  <si>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</si>
  <si>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</si>
  <si>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</si>
  <si>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</si>
  <si>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</si>
  <si>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</si>
  <si>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</si>
  <si>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</si>
  <si>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</si>
  <si>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</si>
  <si>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</si>
  <si>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</si>
  <si>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</si>
  <si>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</si>
  <si>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</si>
  <si>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</si>
  <si>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</si>
  <si>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</si>
  <si>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</si>
  <si>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</si>
  <si>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</si>
  <si>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</si>
  <si>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</si>
  <si>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</si>
  <si>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</si>
  <si>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</si>
  <si>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</si>
  <si>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</si>
  <si>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</si>
  <si>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</si>
  <si>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</si>
  <si>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</si>
  <si>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</si>
  <si>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</si>
  <si>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</si>
  <si>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</si>
  <si>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</si>
  <si>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</si>
  <si>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</si>
  <si>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</si>
  <si>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</si>
  <si>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</si>
  <si>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</si>
  <si>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</si>
  <si>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</si>
  <si>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</si>
  <si>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</si>
  <si>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</si>
  <si>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</si>
  <si>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</si>
  <si>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</si>
  <si>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</si>
  <si>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</si>
  <si>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</si>
  <si>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</si>
  <si>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</si>
  <si>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</si>
  <si>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</si>
  <si>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</si>
  <si>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</si>
  <si>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</si>
  <si>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</si>
  <si>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</si>
  <si>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</si>
  <si>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</si>
  <si>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</si>
  <si>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</si>
  <si>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</si>
  <si>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</si>
  <si>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</si>
  <si>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</si>
  <si>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</si>
  <si>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</si>
  <si>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</si>
  <si>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</si>
  <si>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</si>
  <si>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</si>
  <si>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</si>
  <si>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</si>
  <si>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</si>
  <si>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</si>
  <si>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</si>
  <si>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</si>
  <si>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</si>
  <si>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</si>
  <si>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</si>
  <si>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</si>
  <si>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</si>
  <si>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</si>
  <si>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</si>
  <si>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</si>
  <si>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</si>
  <si>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</si>
  <si>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</si>
  <si>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</si>
  <si>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</si>
  <si>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</si>
  <si>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</si>
  <si>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</si>
  <si>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</si>
  <si>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</si>
  <si>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</si>
  <si>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</si>
  <si>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</si>
  <si>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</si>
  <si>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</si>
  <si>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</si>
  <si>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</si>
  <si>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</si>
  <si>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</si>
  <si>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</si>
  <si>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</si>
  <si>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</si>
  <si>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</si>
  <si>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</si>
  <si>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</si>
  <si>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</si>
  <si>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</si>
  <si>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</si>
  <si>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</si>
  <si>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</si>
  <si>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</si>
  <si>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</si>
  <si>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</si>
  <si>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</si>
  <si>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</si>
  <si>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</si>
  <si>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</si>
  <si>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</si>
  <si>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</si>
  <si>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</si>
  <si>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</si>
  <si>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</si>
  <si>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</si>
  <si>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</si>
  <si>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</si>
  <si>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</si>
  <si>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</si>
  <si>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</si>
  <si>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</si>
  <si>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</si>
  <si>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</si>
  <si>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</si>
  <si>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</si>
  <si>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</si>
  <si>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</si>
  <si>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</si>
  <si>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</si>
  <si>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</si>
  <si>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</si>
  <si>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</si>
  <si>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</si>
  <si>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</si>
  <si>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</si>
  <si>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</si>
  <si>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</si>
  <si>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</si>
  <si>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</si>
  <si>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</si>
  <si>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</si>
  <si>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</si>
  <si>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</si>
  <si>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</si>
  <si>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</si>
  <si>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</si>
  <si>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</si>
  <si>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</si>
  <si>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</si>
  <si>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</si>
  <si>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</si>
  <si>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</si>
  <si>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</si>
  <si>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</si>
  <si>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</si>
  <si>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</si>
  <si>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</si>
  <si>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</si>
  <si>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</si>
  <si>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</si>
  <si>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</si>
  <si>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</si>
  <si>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</si>
  <si>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</si>
  <si>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</si>
  <si>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</si>
  <si>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</si>
  <si>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</si>
  <si>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</si>
  <si>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</si>
  <si>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</si>
  <si>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</si>
  <si>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</si>
  <si>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</si>
  <si>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</si>
  <si>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</si>
  <si>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</si>
  <si>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</si>
  <si>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</si>
  <si>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</si>
  <si>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</si>
  <si>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</si>
  <si>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</si>
  <si>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</si>
  <si>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</si>
  <si>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</si>
  <si>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</si>
  <si>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</si>
  <si>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</si>
  <si>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</si>
  <si>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</si>
  <si>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</si>
  <si>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</si>
  <si>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</si>
  <si>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</si>
  <si>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</si>
  <si>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</si>
  <si>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</si>
  <si>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</si>
  <si>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</si>
  <si>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</si>
  <si>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</si>
  <si>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</si>
  <si>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</si>
  <si>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</si>
  <si>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</si>
  <si>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</si>
  <si>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</si>
  <si>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</si>
  <si>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</si>
  <si>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</si>
  <si>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</si>
  <si>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</si>
  <si>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</si>
  <si>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</si>
  <si>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</si>
  <si>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</si>
  <si>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</si>
  <si>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</si>
  <si>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</si>
  <si>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</si>
  <si>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</si>
  <si>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</si>
  <si>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</si>
  <si>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</si>
  <si>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</si>
  <si>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</si>
  <si>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</si>
  <si>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</si>
  <si>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</si>
  <si>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</si>
  <si>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</si>
  <si>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</si>
  <si>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</si>
  <si>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</si>
  <si>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</si>
  <si>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</si>
  <si>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</si>
  <si>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</si>
  <si>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</si>
  <si>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</si>
  <si>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</si>
  <si>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</si>
  <si>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</si>
  <si>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</si>
  <si>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</si>
  <si>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</si>
  <si>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</si>
  <si>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</si>
  <si>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</si>
  <si>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</si>
  <si>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</si>
  <si>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</si>
  <si>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</si>
  <si>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</si>
  <si>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</si>
  <si>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</si>
  <si>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</si>
  <si>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</si>
  <si>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</si>
  <si>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</si>
  <si>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</si>
  <si>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</si>
  <si>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</si>
  <si>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</si>
  <si>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</si>
  <si>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</si>
  <si>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</si>
  <si>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</si>
  <si>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</si>
  <si>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</si>
  <si>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</si>
  <si>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</si>
  <si>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</si>
  <si>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</si>
  <si>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</si>
  <si>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</si>
  <si>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</si>
  <si>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</si>
  <si>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</si>
  <si>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</si>
  <si>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</si>
  <si>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</si>
  <si>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</si>
  <si>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</si>
  <si>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</si>
  <si>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</si>
  <si>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</si>
  <si>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</si>
  <si>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</si>
  <si>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</si>
  <si>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</si>
  <si>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</si>
  <si>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</si>
  <si>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</si>
  <si>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</si>
  <si>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</si>
  <si>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</si>
  <si>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</si>
  <si>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</si>
  <si>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</si>
  <si>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</si>
  <si>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</si>
  <si>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</si>
  <si>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</si>
  <si>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</si>
  <si>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</si>
  <si>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</si>
  <si>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</si>
  <si>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</si>
  <si>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</si>
  <si>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</si>
  <si>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</si>
  <si>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</si>
  <si>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</si>
  <si>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</si>
  <si>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</si>
  <si>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</si>
  <si>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</si>
  <si>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</si>
  <si>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</si>
  <si>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</si>
  <si>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</si>
  <si>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</si>
  <si>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</si>
  <si>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</si>
  <si>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</si>
  <si>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</si>
  <si>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</si>
  <si>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</si>
  <si>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</si>
  <si>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</si>
  <si>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</si>
  <si>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</si>
  <si>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</si>
  <si>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</si>
  <si>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</si>
  <si>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</si>
  <si>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</si>
  <si>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</si>
  <si>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</si>
  <si>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</si>
  <si>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</si>
  <si>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</si>
  <si>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</si>
  <si>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</si>
  <si>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</si>
  <si>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</si>
  <si>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</si>
  <si>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</si>
  <si>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</si>
  <si>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</si>
  <si>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</si>
  <si>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</si>
  <si>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</si>
  <si>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</si>
  <si>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</si>
  <si>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</si>
  <si>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</si>
  <si>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</si>
  <si>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</si>
  <si>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</si>
  <si>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</si>
  <si>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</si>
  <si>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</si>
  <si>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</si>
  <si>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</si>
  <si>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</si>
  <si>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</si>
  <si>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</si>
  <si>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</si>
  <si>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</si>
  <si>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</si>
  <si>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</si>
  <si>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</si>
  <si>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</si>
  <si>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</si>
  <si>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</si>
  <si>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</si>
  <si>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</si>
  <si>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</si>
  <si>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</si>
  <si>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</si>
  <si>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</si>
  <si>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</si>
  <si>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</si>
  <si>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</si>
  <si>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</si>
  <si>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</si>
  <si>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</si>
  <si>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</si>
  <si>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</si>
  <si>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</si>
  <si>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</si>
  <si>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</si>
  <si>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</si>
  <si>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</si>
  <si>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</si>
  <si>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</si>
  <si>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</si>
  <si>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</si>
  <si>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</si>
  <si>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</si>
  <si>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</si>
  <si>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</si>
  <si>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</si>
  <si>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</si>
  <si>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</si>
  <si>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</si>
  <si>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</si>
  <si>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</si>
  <si>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</si>
  <si>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</si>
  <si>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</si>
  <si>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</si>
  <si>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</si>
  <si>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</si>
  <si>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</si>
  <si>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</si>
  <si>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</si>
  <si>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</si>
  <si>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</si>
  <si>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</si>
  <si>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</si>
  <si>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</si>
  <si>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</si>
  <si>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</si>
  <si>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</si>
  <si>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</si>
  <si>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</si>
  <si>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</si>
  <si>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</si>
  <si>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</si>
  <si>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</si>
  <si>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</si>
  <si>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</si>
  <si>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</si>
  <si>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</si>
  <si>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</si>
  <si>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</si>
  <si>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</si>
  <si>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</si>
  <si>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</si>
  <si>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</si>
  <si>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</si>
  <si>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</si>
  <si>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</si>
  <si>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</si>
  <si>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</si>
  <si>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</si>
  <si>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</si>
  <si>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</si>
  <si>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</si>
  <si>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</si>
  <si>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</si>
  <si>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</si>
  <si>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</si>
  <si>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</si>
  <si>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</si>
  <si>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</si>
  <si>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</si>
  <si>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</si>
  <si>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</si>
  <si>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</si>
  <si>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</si>
  <si>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</si>
  <si>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</si>
  <si>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</si>
  <si>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</si>
  <si>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</si>
  <si>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</si>
  <si>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</si>
  <si>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</si>
  <si>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</si>
  <si>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</si>
  <si>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</si>
  <si>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</si>
  <si>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</si>
  <si>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</si>
  <si>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</si>
  <si>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</si>
  <si>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</si>
  <si>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</si>
  <si>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</si>
  <si>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</si>
  <si>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</si>
  <si>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</si>
  <si>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</si>
  <si>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</si>
  <si>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</si>
  <si>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</si>
  <si>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</si>
  <si>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</si>
  <si>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</si>
  <si>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</si>
  <si>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</si>
  <si>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</si>
  <si>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</si>
  <si>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</si>
  <si>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</si>
  <si>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</si>
  <si>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</si>
  <si>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</si>
  <si>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</si>
  <si>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</si>
  <si>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</si>
  <si>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</si>
  <si>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</si>
  <si>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</si>
  <si>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</si>
  <si>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</si>
  <si>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</si>
  <si>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</si>
  <si>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</si>
  <si>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</si>
  <si>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</si>
  <si>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</si>
  <si>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</si>
  <si>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</si>
  <si>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</si>
  <si>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</si>
  <si>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</si>
  <si>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</si>
  <si>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</si>
  <si>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</si>
  <si>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</si>
  <si>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</si>
  <si>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</si>
  <si>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</si>
  <si>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</si>
  <si>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</si>
  <si>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</si>
  <si>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</si>
  <si>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</si>
  <si>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</si>
  <si>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</si>
  <si>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</si>
  <si>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</si>
  <si>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</si>
  <si>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</si>
  <si>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</si>
  <si>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</si>
  <si>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</si>
  <si>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</si>
  <si>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</si>
  <si>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</si>
  <si>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</si>
  <si>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</si>
  <si>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</si>
  <si>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</si>
  <si>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</si>
  <si>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</si>
  <si>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</si>
  <si>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</si>
  <si>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</si>
  <si>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</si>
  <si>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</si>
  <si>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</si>
  <si>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</si>
  <si>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</si>
  <si>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</si>
  <si>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</si>
  <si>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</si>
  <si>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</si>
  <si>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</si>
  <si>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</si>
  <si>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</si>
  <si>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</si>
  <si>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</si>
  <si>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</si>
  <si>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</si>
  <si>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</si>
  <si>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</si>
  <si>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</si>
  <si>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</si>
  <si>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</si>
  <si>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</si>
  <si>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</si>
  <si>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</si>
  <si>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</si>
  <si>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</si>
  <si>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</si>
  <si>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</si>
  <si>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</si>
  <si>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</si>
  <si>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</si>
  <si>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</si>
  <si>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</si>
  <si>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</si>
  <si>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</si>
  <si>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</si>
  <si>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</si>
  <si>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</si>
  <si>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</si>
  <si>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</si>
  <si>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</si>
  <si>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</si>
  <si>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</si>
  <si>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</si>
  <si>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</si>
  <si>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</si>
  <si>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</si>
  <si>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</si>
  <si>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</si>
  <si>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</si>
  <si>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</si>
  <si>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</si>
  <si>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</si>
  <si>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</si>
  <si>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</si>
  <si>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</si>
  <si>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</si>
  <si>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</si>
  <si>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</si>
  <si>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</si>
  <si>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</si>
  <si>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</si>
  <si>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</si>
  <si>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</si>
  <si>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</si>
  <si>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</si>
  <si>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</si>
  <si>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</si>
  <si>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</si>
  <si>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</si>
  <si>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</si>
  <si>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</si>
  <si>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</si>
  <si>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</si>
  <si>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</si>
  <si>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</si>
  <si>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</si>
  <si>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</si>
  <si>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</si>
  <si>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</si>
  <si>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</si>
  <si>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</si>
  <si>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</si>
  <si>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</si>
  <si>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</si>
  <si>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</si>
  <si>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</si>
  <si>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</si>
  <si>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</si>
  <si>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</si>
  <si>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</si>
  <si>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</si>
  <si>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</si>
  <si>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</si>
  <si>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</si>
  <si>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</si>
  <si>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</si>
  <si>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</si>
  <si>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</si>
  <si>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</si>
  <si>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</si>
  <si>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</si>
  <si>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</si>
  <si>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</si>
  <si>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</si>
  <si>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</si>
  <si>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</si>
  <si>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</si>
  <si>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</si>
  <si>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</si>
  <si>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</si>
  <si>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</si>
  <si>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</si>
  <si>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</si>
  <si>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</si>
  <si>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</si>
  <si>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</si>
  <si>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</si>
  <si>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</si>
  <si>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</si>
  <si>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</si>
  <si>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</si>
  <si>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</si>
  <si>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</si>
  <si>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</si>
  <si>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</si>
  <si>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</si>
  <si>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</si>
  <si>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</si>
  <si>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</si>
  <si>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</si>
  <si>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</si>
  <si>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</si>
  <si>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</si>
  <si>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</si>
  <si>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</si>
  <si>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</si>
  <si>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</si>
  <si>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</si>
  <si>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</si>
  <si>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</si>
  <si>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</si>
  <si>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</si>
  <si>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</si>
  <si>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</si>
  <si>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</si>
  <si>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</si>
  <si>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</si>
  <si>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</si>
  <si>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</si>
  <si>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</si>
  <si>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</si>
  <si>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</si>
  <si>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</si>
  <si>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</si>
  <si>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</si>
  <si>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</si>
  <si>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</si>
  <si>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</si>
  <si>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</si>
  <si>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</si>
  <si>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</si>
  <si>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</si>
  <si>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</si>
  <si>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</si>
  <si>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</si>
  <si>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</si>
  <si>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</si>
  <si>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</si>
  <si>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</si>
  <si>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</si>
  <si>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</si>
  <si>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</si>
  <si>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</si>
  <si>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</si>
  <si>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</si>
  <si>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</si>
  <si>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</si>
  <si>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</si>
  <si>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</si>
  <si>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</si>
  <si>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</si>
  <si>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</si>
  <si>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</si>
  <si>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</si>
  <si>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</si>
  <si>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</si>
  <si>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</si>
  <si>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</si>
  <si>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</si>
  <si>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</si>
  <si>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</si>
  <si>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</si>
  <si>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</si>
  <si>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</si>
  <si>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</si>
  <si>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</si>
  <si>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</si>
  <si>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</si>
  <si>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</si>
  <si>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</si>
  <si>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</si>
  <si>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</si>
  <si>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</si>
  <si>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</si>
  <si>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</si>
  <si>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</si>
  <si>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</si>
  <si>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</si>
  <si>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</si>
  <si>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</si>
  <si>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</si>
  <si>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</si>
  <si>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</si>
  <si>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</si>
  <si>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</si>
  <si>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</si>
  <si>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</si>
  <si>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</si>
  <si>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</si>
  <si>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</si>
  <si>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</si>
  <si>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</si>
  <si>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</si>
  <si>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</si>
  <si>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</si>
  <si>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</si>
  <si>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</si>
  <si>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</si>
  <si>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</si>
  <si>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</si>
  <si>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</si>
  <si>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</si>
  <si>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</si>
  <si>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</si>
  <si>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</si>
  <si>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</si>
  <si>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</si>
  <si>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</si>
  <si>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</si>
  <si>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</si>
  <si>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</si>
  <si>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</si>
  <si>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</si>
  <si>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</si>
  <si>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</si>
  <si>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</si>
  <si>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</si>
  <si>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</si>
  <si>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</si>
  <si>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</si>
  <si>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</si>
  <si>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</si>
  <si>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</si>
  <si>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</si>
  <si>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</si>
  <si>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</si>
  <si>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</si>
  <si>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</si>
  <si>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</si>
  <si>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</si>
  <si>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</si>
  <si>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</si>
  <si>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</si>
  <si>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</si>
  <si>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</si>
  <si>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</si>
  <si>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</si>
  <si>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</si>
  <si>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</si>
  <si>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</si>
  <si>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</si>
  <si>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</si>
  <si>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</si>
  <si>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</si>
  <si>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</si>
  <si>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</si>
  <si>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</si>
  <si>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</si>
  <si>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</si>
  <si>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</si>
  <si>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</si>
  <si>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</si>
  <si>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</si>
  <si>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</si>
  <si>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</si>
  <si>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</si>
  <si>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</si>
  <si>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</si>
  <si>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</si>
  <si>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</si>
  <si>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</si>
  <si>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</si>
  <si>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</si>
  <si>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</si>
  <si>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</si>
  <si>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</si>
  <si>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</si>
  <si>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</si>
  <si>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</si>
  <si>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</si>
  <si>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</si>
  <si>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</si>
  <si>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</si>
  <si>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</si>
  <si>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</si>
  <si>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</si>
  <si>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</si>
  <si>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</si>
  <si>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</si>
  <si>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</si>
  <si>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</si>
  <si>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</si>
  <si>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</si>
  <si>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</si>
  <si>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</si>
  <si>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</si>
  <si>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</si>
  <si>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</si>
  <si>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</si>
  <si>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</si>
  <si>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</si>
  <si>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</si>
  <si>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</si>
  <si>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</si>
  <si>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</si>
  <si>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</si>
  <si>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</si>
  <si>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</si>
  <si>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</si>
  <si>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</si>
  <si>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</si>
  <si>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</si>
  <si>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</si>
  <si>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</si>
  <si>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</si>
  <si>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</si>
  <si>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</si>
  <si>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</si>
  <si>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</si>
  <si>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</si>
  <si>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</si>
  <si>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</si>
  <si>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</si>
  <si>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</si>
  <si>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</si>
  <si>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</si>
  <si>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</si>
  <si>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</si>
  <si>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</si>
  <si>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</si>
  <si>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</si>
  <si>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</si>
  <si>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</si>
  <si>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</si>
  <si>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</si>
  <si>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</si>
  <si>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</si>
  <si>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</si>
  <si>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</si>
  <si>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</si>
  <si>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</si>
  <si>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</si>
  <si>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</si>
  <si>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</si>
  <si>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</si>
  <si>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</si>
  <si>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</si>
  <si>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</si>
  <si>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</si>
  <si>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</si>
  <si>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</si>
  <si>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</si>
  <si>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</si>
  <si>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</si>
  <si>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</si>
  <si>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</si>
  <si>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</si>
  <si>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</si>
  <si>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</si>
  <si>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</si>
  <si>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</si>
  <si>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</si>
  <si>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</si>
  <si>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</si>
  <si>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</si>
  <si>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</si>
  <si>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</si>
  <si>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</si>
  <si>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</si>
  <si>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</si>
  <si>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</si>
  <si>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</si>
  <si>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</si>
  <si>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</si>
  <si>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</si>
  <si>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</si>
  <si>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</si>
  <si>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</si>
  <si>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</si>
  <si>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</si>
  <si>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</si>
  <si>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</si>
  <si>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</si>
  <si>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</si>
  <si>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</si>
  <si>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</si>
  <si>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</si>
  <si>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</si>
  <si>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</si>
  <si>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</si>
  <si>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</si>
  <si>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</si>
  <si>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</si>
  <si>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</si>
  <si>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</si>
  <si>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</si>
  <si>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</si>
  <si>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</si>
  <si>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</si>
  <si>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</si>
  <si>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</si>
  <si>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</si>
  <si>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</si>
  <si>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</si>
  <si>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</si>
  <si>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</si>
  <si>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</si>
  <si>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</si>
  <si>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</si>
  <si>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</si>
  <si>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</si>
  <si>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</si>
  <si>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</si>
  <si>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</si>
  <si>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</si>
  <si>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</si>
  <si>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</si>
  <si>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</si>
  <si>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</si>
  <si>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</si>
  <si>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</si>
  <si>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</si>
  <si>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</si>
  <si>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</si>
  <si>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</si>
  <si>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</si>
  <si>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</si>
  <si>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</si>
  <si>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</si>
  <si>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</si>
  <si>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</si>
  <si>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</si>
  <si>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</si>
  <si>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</si>
  <si>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</si>
  <si>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</si>
  <si>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</si>
  <si>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</si>
  <si>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</si>
  <si>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</si>
  <si>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</si>
  <si>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</si>
  <si>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</si>
  <si>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</si>
  <si>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</si>
  <si>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</si>
  <si>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</si>
  <si>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</si>
  <si>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</si>
  <si>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</si>
  <si>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</si>
  <si>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</si>
  <si>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</si>
  <si>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</si>
  <si>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</si>
  <si>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</si>
  <si>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</si>
  <si>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</si>
  <si>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</si>
  <si>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</si>
  <si>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</si>
  <si>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</si>
  <si>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</si>
  <si>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</si>
  <si>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</si>
  <si>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</si>
  <si>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</si>
  <si>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</si>
  <si>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</si>
  <si>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</si>
  <si>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</si>
  <si>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</si>
  <si>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</si>
  <si>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</si>
  <si>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</si>
  <si>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</si>
  <si>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</si>
  <si>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</si>
  <si>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</si>
  <si>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</si>
  <si>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</si>
  <si>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</si>
  <si>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</si>
  <si>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</si>
  <si>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</si>
  <si>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</si>
  <si>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</si>
  <si>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</si>
  <si>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</si>
  <si>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</si>
  <si>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</si>
  <si>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</si>
  <si>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</si>
  <si>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</si>
  <si>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</si>
  <si>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</si>
  <si>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</si>
  <si>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</si>
  <si>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</si>
  <si>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</si>
  <si>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</si>
  <si>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</si>
  <si>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</si>
  <si>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</si>
  <si>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</si>
  <si>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</si>
  <si>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</si>
  <si>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</si>
  <si>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</si>
  <si>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</si>
  <si>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</si>
  <si>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</si>
  <si>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</si>
  <si>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</si>
  <si>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</si>
  <si>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</si>
  <si>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</si>
  <si>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</si>
  <si>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</si>
  <si>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</si>
  <si>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</si>
  <si>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</si>
  <si>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</si>
  <si>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</si>
  <si>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</si>
  <si>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</si>
  <si>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</si>
  <si>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</si>
  <si>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</si>
  <si>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</si>
  <si>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</si>
  <si>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</si>
  <si>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</si>
  <si>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</si>
  <si>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</si>
  <si>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</si>
  <si>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</si>
  <si>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</si>
  <si>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</si>
  <si>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</si>
  <si>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</si>
  <si>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</si>
  <si>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</si>
  <si>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</si>
  <si>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</si>
  <si>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</si>
  <si>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</si>
  <si>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</si>
  <si>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</si>
  <si>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</si>
  <si>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</si>
  <si>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</si>
  <si>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</si>
  <si>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</si>
  <si>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</si>
  <si>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</si>
  <si>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</si>
  <si>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</si>
  <si>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</si>
  <si>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</si>
  <si>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</si>
  <si>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</si>
  <si>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</si>
  <si>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</si>
  <si>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</si>
  <si>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</si>
  <si>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</si>
  <si>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</si>
  <si>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</si>
  <si>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</si>
  <si>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</si>
  <si>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</si>
  <si>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</si>
  <si>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</si>
  <si>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</si>
  <si>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</si>
  <si>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</si>
  <si>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</si>
  <si>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</si>
  <si>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</si>
  <si>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</si>
  <si>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</si>
  <si>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</si>
  <si>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</si>
  <si>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</si>
  <si>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</si>
  <si>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</si>
  <si>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</si>
  <si>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</si>
  <si>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</si>
  <si>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</si>
  <si>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</si>
  <si>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</si>
  <si>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</si>
  <si>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</si>
  <si>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</si>
  <si>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</si>
  <si>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</si>
  <si>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</si>
  <si>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</si>
  <si>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</si>
  <si>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</si>
  <si>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</si>
  <si>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</si>
  <si>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</si>
  <si>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</si>
  <si>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</si>
  <si>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</si>
  <si>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</si>
  <si>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</si>
  <si>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</si>
  <si>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</si>
  <si>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</si>
  <si>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</si>
  <si>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</si>
  <si>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</si>
  <si>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</si>
  <si>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</si>
  <si>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</si>
  <si>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</si>
  <si>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</si>
  <si>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</si>
  <si>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</si>
  <si>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</si>
  <si>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</si>
  <si>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</si>
  <si>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</si>
  <si>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</si>
  <si>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</si>
  <si>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</si>
  <si>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</si>
  <si>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</si>
  <si>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</si>
  <si>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</si>
  <si>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</si>
  <si>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</si>
  <si>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</si>
  <si>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</si>
  <si>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</si>
  <si>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</si>
  <si>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</si>
  <si>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</si>
  <si>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</si>
  <si>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</si>
  <si>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</si>
  <si>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</si>
  <si>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</si>
  <si>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</si>
  <si>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</si>
  <si>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</si>
  <si>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</si>
  <si>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</si>
  <si>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</si>
  <si>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</si>
  <si>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</si>
  <si>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</si>
  <si>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</si>
  <si>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</si>
  <si>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</si>
  <si>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</si>
  <si>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</si>
  <si>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</si>
  <si>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</si>
  <si>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</si>
  <si>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</si>
  <si>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</si>
  <si>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</si>
  <si>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</si>
  <si>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</si>
  <si>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</si>
  <si>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</si>
  <si>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</si>
  <si>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</si>
  <si>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</si>
  <si>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</si>
  <si>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</si>
  <si>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</si>
  <si>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</si>
  <si>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</si>
  <si>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</si>
  <si>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</si>
  <si>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</si>
  <si>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</si>
  <si>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</si>
  <si>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</si>
  <si>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</si>
  <si>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</si>
  <si>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</si>
  <si>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</si>
  <si>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</si>
  <si>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</si>
  <si>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</si>
  <si>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</si>
  <si>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</si>
  <si>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</si>
  <si>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</si>
  <si>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</si>
  <si>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</si>
  <si>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</si>
  <si>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</si>
  <si>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</si>
  <si>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</si>
  <si>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</si>
  <si>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</si>
  <si>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</si>
  <si>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</si>
  <si>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</si>
  <si>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</si>
  <si>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</si>
  <si>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</si>
  <si>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</si>
  <si>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</si>
  <si>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</si>
  <si>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</si>
  <si>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</si>
  <si>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</si>
  <si>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</si>
  <si>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</si>
  <si>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</si>
  <si>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</si>
  <si>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</si>
  <si>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</si>
  <si>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</si>
  <si>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</si>
  <si>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</si>
  <si>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</si>
  <si>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</si>
  <si>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</si>
  <si>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</si>
  <si>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</si>
  <si>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</si>
  <si>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</si>
  <si>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</si>
  <si>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</si>
  <si>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</si>
  <si>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</si>
  <si>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</si>
  <si>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</si>
  <si>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</si>
  <si>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</si>
  <si>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</si>
  <si>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</si>
  <si>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</si>
  <si>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</si>
  <si>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</si>
  <si>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</si>
  <si>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</si>
  <si>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</si>
  <si>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</si>
  <si>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</si>
  <si>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</si>
  <si>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</si>
  <si>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</si>
  <si>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</si>
  <si>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</si>
  <si>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</si>
  <si>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</si>
  <si>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</si>
  <si>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</si>
  <si>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</si>
  <si>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</si>
  <si>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</si>
  <si>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</si>
  <si>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</si>
  <si>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</si>
  <si>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</si>
  <si>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</si>
  <si>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</si>
  <si>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</si>
  <si>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</si>
  <si>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</si>
  <si>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</si>
  <si>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</si>
  <si>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</si>
  <si>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</si>
  <si>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</si>
  <si>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</si>
  <si>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</si>
  <si>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</si>
  <si>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</si>
  <si>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</si>
  <si>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</si>
  <si>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</si>
  <si>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</si>
  <si>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</si>
  <si>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</si>
  <si>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</si>
  <si>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</si>
  <si>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</si>
  <si>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</si>
  <si>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</si>
  <si>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</si>
  <si>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</si>
  <si>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</si>
  <si>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</si>
  <si>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</si>
  <si>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</si>
  <si>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</si>
  <si>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</si>
  <si>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</si>
  <si>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</si>
  <si>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</si>
  <si>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</si>
  <si>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</si>
  <si>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</si>
  <si>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</si>
  <si>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</si>
  <si>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</si>
  <si>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</si>
  <si>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</si>
  <si>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</si>
  <si>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</si>
  <si>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</si>
  <si>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</si>
  <si>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</si>
  <si>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</si>
  <si>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</si>
  <si>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</si>
  <si>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</si>
  <si>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</si>
  <si>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</si>
  <si>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</si>
  <si>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</si>
  <si>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</si>
  <si>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</si>
  <si>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</si>
  <si>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</si>
  <si>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</si>
  <si>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</si>
  <si>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</si>
  <si>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</si>
  <si>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</si>
  <si>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</si>
  <si>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</si>
  <si>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</si>
  <si>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</si>
  <si>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</si>
  <si>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</si>
  <si>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</si>
  <si>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</si>
  <si>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</si>
  <si>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</si>
  <si>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</si>
  <si>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</si>
  <si>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</si>
  <si>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</si>
  <si>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</si>
  <si>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</si>
  <si>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</si>
  <si>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</si>
  <si>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</si>
  <si>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</si>
  <si>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</si>
  <si>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</si>
  <si>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</si>
  <si>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</si>
  <si>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</si>
  <si>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</si>
  <si>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</si>
  <si>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</si>
  <si>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</si>
  <si>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</si>
  <si>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</si>
  <si>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</si>
  <si>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</si>
  <si>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</si>
  <si>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</si>
  <si>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</si>
  <si>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</si>
  <si>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</si>
  <si>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</si>
  <si>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</si>
  <si>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</si>
  <si>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</si>
  <si>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</si>
  <si>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</si>
  <si>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</si>
  <si>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</si>
  <si>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</si>
  <si>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</si>
  <si>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</si>
  <si>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</si>
  <si>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</si>
  <si>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</si>
  <si>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</si>
  <si>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</si>
  <si>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</si>
  <si>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</si>
  <si>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</si>
  <si>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</si>
  <si>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</si>
  <si>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</si>
  <si>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</si>
  <si>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</si>
  <si>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</si>
  <si>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</si>
  <si>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</si>
  <si>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</si>
  <si>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</si>
  <si>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</si>
  <si>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</si>
  <si>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</si>
  <si>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</si>
  <si>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</si>
  <si>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</si>
  <si>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</si>
  <si>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</si>
  <si>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</si>
  <si>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</si>
  <si>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</si>
  <si>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</si>
  <si>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</si>
  <si>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</si>
  <si>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</si>
  <si>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</si>
  <si>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</si>
  <si>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</si>
  <si>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</si>
  <si>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</si>
  <si>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</si>
  <si>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</si>
  <si>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</si>
  <si>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</si>
  <si>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</si>
  <si>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</si>
  <si>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</si>
  <si>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</si>
  <si>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</si>
  <si>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</si>
  <si>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</si>
  <si>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</si>
  <si>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</si>
  <si>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</si>
  <si>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</si>
  <si>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</si>
  <si>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</si>
  <si>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</si>
  <si>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</si>
  <si>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</si>
  <si>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</si>
  <si>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</si>
  <si>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</si>
  <si>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</si>
  <si>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</si>
  <si>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</si>
  <si>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</si>
  <si>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</si>
  <si>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</si>
  <si>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</si>
  <si>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</si>
  <si>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</si>
  <si>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</si>
  <si>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</si>
  <si>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</si>
  <si>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</si>
  <si>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</si>
  <si>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</si>
  <si>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</si>
  <si>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</si>
  <si>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</si>
  <si>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</si>
  <si>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</si>
  <si>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</si>
  <si>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</si>
  <si>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</si>
  <si>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</si>
  <si>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</si>
  <si>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</si>
  <si>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</si>
  <si>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</si>
  <si>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</si>
  <si>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</si>
  <si>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</si>
  <si>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</si>
  <si>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</si>
  <si>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</si>
  <si>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</si>
  <si>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</si>
  <si>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</si>
  <si>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</si>
  <si>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</si>
  <si>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</si>
  <si>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</si>
  <si>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</si>
  <si>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</si>
  <si>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</si>
  <si>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</si>
  <si>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</si>
  <si>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</si>
  <si>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</si>
  <si>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</si>
  <si>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</si>
  <si>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</si>
  <si>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</si>
  <si>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</si>
  <si>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</si>
  <si>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</si>
  <si>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</si>
  <si>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</si>
  <si>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</si>
  <si>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</si>
  <si>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</si>
  <si>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</si>
  <si>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</si>
  <si>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</si>
  <si>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</si>
  <si>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</si>
  <si>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</si>
  <si>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</si>
  <si>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</si>
  <si>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</si>
  <si>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</si>
  <si>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</si>
  <si>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</si>
  <si>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</si>
  <si>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</si>
  <si>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</si>
  <si>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</si>
  <si>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</si>
  <si>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</si>
  <si>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</si>
  <si>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</si>
  <si>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</si>
  <si>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</si>
  <si>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</si>
  <si>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</si>
  <si>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</si>
  <si>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</si>
  <si>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</si>
  <si>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</si>
  <si>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</si>
  <si>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</si>
  <si>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</si>
  <si>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</si>
  <si>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</si>
  <si>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</si>
  <si>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</si>
  <si>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</si>
  <si>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</si>
  <si>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</si>
  <si>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</si>
  <si>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</si>
  <si>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</si>
  <si>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</si>
  <si>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</si>
  <si>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</si>
  <si>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</si>
  <si>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</si>
  <si>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</si>
  <si>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</si>
  <si>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</si>
  <si>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</si>
  <si>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</si>
  <si>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</si>
  <si>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</si>
  <si>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</si>
  <si>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</si>
  <si>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</si>
  <si>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</si>
  <si>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</si>
  <si>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</si>
  <si>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</si>
  <si>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</si>
  <si>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</si>
  <si>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</si>
  <si>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</si>
  <si>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</si>
  <si>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</si>
  <si>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</si>
  <si>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</si>
  <si>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</si>
  <si>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</si>
  <si>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</si>
  <si>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</si>
  <si>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</si>
  <si>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</si>
  <si>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</si>
  <si>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</si>
  <si>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</si>
  <si>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</si>
  <si>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</si>
  <si>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</si>
  <si>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</si>
  <si>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</si>
  <si>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</si>
  <si>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</si>
  <si>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</si>
  <si>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</si>
  <si>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</si>
  <si>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</si>
  <si>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</si>
  <si>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</si>
  <si>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</si>
  <si>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</si>
  <si>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</si>
  <si>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</si>
  <si>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</si>
  <si>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</si>
  <si>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</si>
  <si>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</si>
  <si>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</si>
  <si>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</si>
  <si>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</si>
  <si>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</si>
  <si>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</si>
  <si>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</si>
  <si>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</si>
  <si>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</si>
  <si>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</si>
  <si>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</si>
  <si>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</si>
  <si>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</si>
  <si>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</si>
  <si>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</si>
  <si>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</si>
  <si>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</si>
  <si>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</si>
  <si>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</si>
  <si>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</si>
  <si>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</si>
  <si>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</si>
  <si>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</si>
  <si>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</si>
  <si>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</si>
  <si>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</si>
  <si>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</si>
  <si>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</si>
  <si>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</si>
  <si>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</si>
  <si>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</si>
  <si>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</si>
  <si>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</si>
  <si>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</si>
  <si>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</si>
  <si>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</si>
  <si>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</si>
  <si>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</si>
  <si>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</si>
  <si>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</si>
  <si>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</si>
  <si>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</si>
  <si>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</si>
  <si>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</si>
  <si>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</si>
  <si>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</si>
  <si>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</si>
  <si>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</si>
  <si>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</si>
  <si>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</si>
  <si>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</si>
  <si>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</si>
  <si>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</si>
  <si>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</si>
  <si>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</si>
  <si>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</si>
  <si>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</si>
  <si>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</si>
  <si>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</si>
  <si>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</si>
  <si>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</si>
  <si>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</si>
  <si>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</si>
  <si>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</si>
  <si>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</si>
  <si>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</si>
  <si>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</si>
  <si>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</si>
  <si>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</si>
  <si>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</si>
  <si>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</si>
  <si>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</si>
  <si>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</si>
  <si>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</si>
  <si>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</si>
  <si>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</si>
  <si>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</si>
  <si>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</si>
  <si>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</si>
  <si>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</si>
  <si>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</si>
  <si>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</si>
  <si>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</si>
  <si>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</si>
  <si>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</si>
  <si>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</si>
  <si>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</si>
  <si>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</si>
  <si>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</si>
  <si>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</si>
  <si>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</si>
  <si>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</si>
  <si>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</si>
  <si>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</si>
  <si>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</si>
  <si>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</si>
  <si>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</si>
  <si>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</si>
  <si>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</si>
  <si>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</si>
  <si>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</si>
  <si>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</si>
  <si>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</si>
  <si>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</si>
  <si>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</si>
  <si>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</si>
  <si>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</si>
  <si>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</si>
  <si>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</si>
  <si>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</si>
  <si>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</si>
  <si>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</si>
  <si>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</si>
  <si>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</si>
  <si>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</si>
  <si>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</si>
  <si>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</si>
  <si>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</si>
  <si>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</si>
  <si>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</si>
  <si>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</si>
  <si>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</si>
  <si>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</si>
  <si>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</si>
  <si>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</si>
  <si>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</si>
  <si>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</si>
  <si>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</si>
  <si>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</si>
  <si>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</si>
  <si>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</si>
  <si>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</si>
  <si>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</si>
  <si>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</si>
  <si>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</si>
  <si>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</si>
  <si>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</si>
  <si>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</si>
  <si>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</si>
  <si>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</si>
  <si>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</si>
  <si>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</si>
  <si>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</si>
  <si>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</si>
  <si>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</si>
  <si>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</si>
  <si>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</si>
  <si>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</si>
  <si>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</si>
  <si>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</si>
  <si>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</si>
  <si>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</si>
  <si>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</si>
  <si>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</si>
  <si>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</si>
  <si>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</si>
  <si>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</si>
  <si>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</si>
  <si>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</si>
  <si>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</si>
  <si>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</si>
  <si>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</si>
  <si>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</si>
  <si>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</si>
  <si>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</si>
  <si>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</si>
  <si>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</si>
  <si>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</si>
  <si>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</si>
  <si>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</si>
  <si>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</si>
  <si>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</si>
  <si>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</si>
  <si>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</si>
  <si>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</si>
  <si>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</si>
  <si>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</si>
  <si>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</si>
  <si>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</si>
  <si>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</si>
  <si>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</si>
  <si>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</si>
  <si>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</si>
  <si>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</si>
  <si>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</si>
  <si>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</si>
  <si>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</si>
  <si>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</si>
  <si>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</si>
  <si>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</si>
  <si>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</si>
  <si>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</si>
  <si>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</si>
  <si>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</si>
  <si>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</si>
  <si>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</si>
  <si>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</si>
  <si>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</si>
  <si>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</si>
  <si>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</si>
  <si>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</si>
  <si>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</si>
  <si>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</si>
  <si>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</si>
  <si>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</si>
  <si>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</si>
  <si>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</si>
  <si>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</si>
  <si>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</si>
  <si>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</si>
  <si>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</si>
  <si>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</si>
  <si>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</si>
  <si>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</si>
  <si>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</si>
  <si>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</si>
  <si>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</si>
  <si>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</si>
  <si>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</si>
  <si>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</si>
  <si>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</si>
  <si>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</si>
  <si>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</si>
  <si>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</si>
  <si>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</si>
  <si>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</si>
  <si>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</si>
  <si>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</si>
  <si>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</si>
  <si>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</si>
  <si>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</si>
  <si>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</si>
  <si>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</si>
  <si>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</si>
  <si>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</si>
  <si>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</si>
  <si>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</si>
  <si>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</si>
  <si>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</si>
  <si>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</si>
  <si>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</si>
  <si>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</si>
  <si>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</si>
  <si>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</si>
  <si>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</si>
  <si>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</si>
  <si>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</si>
  <si>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</si>
  <si>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</si>
  <si>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</si>
  <si>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</si>
  <si>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</si>
  <si>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</si>
  <si>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</si>
  <si>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</si>
  <si>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</si>
  <si>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</si>
  <si>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</si>
  <si>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</si>
  <si>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</si>
  <si>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</si>
  <si>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</si>
  <si>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</si>
  <si>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</si>
  <si>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</si>
  <si>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</si>
  <si>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</si>
  <si>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</si>
  <si>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</si>
  <si>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</si>
  <si>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</si>
  <si>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</si>
  <si>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</si>
  <si>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</si>
  <si>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</si>
  <si>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</si>
  <si>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</si>
  <si>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</si>
  <si>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</si>
  <si>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</si>
  <si>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</si>
  <si>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</si>
  <si>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</si>
  <si>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</si>
  <si>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</si>
  <si>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</si>
  <si>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</si>
  <si>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</si>
  <si>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</si>
  <si>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</si>
  <si>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</si>
  <si>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</si>
  <si>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</si>
  <si>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</si>
  <si>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</si>
  <si>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</si>
  <si>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</si>
  <si>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</si>
  <si>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</si>
  <si>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</si>
  <si>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</si>
  <si>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</si>
  <si>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</si>
  <si>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</si>
  <si>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</si>
  <si>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</si>
  <si>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</si>
  <si>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</si>
  <si>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</si>
  <si>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</si>
  <si>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</si>
  <si>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</si>
  <si>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</si>
  <si>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</si>
  <si>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</si>
  <si>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</si>
  <si>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</si>
  <si>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</si>
  <si>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</si>
  <si>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</si>
  <si>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</si>
  <si>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</si>
  <si>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</si>
  <si>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</si>
  <si>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</si>
  <si>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</si>
  <si>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</si>
  <si>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</si>
  <si>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</si>
  <si>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</si>
  <si>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</si>
  <si>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</si>
  <si>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</si>
  <si>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</si>
  <si>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</si>
  <si>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</si>
  <si>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</si>
  <si>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</si>
  <si>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</si>
  <si>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</si>
  <si>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</si>
  <si>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</si>
  <si>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</si>
  <si>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</si>
  <si>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</si>
  <si>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</si>
  <si>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</si>
  <si>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</si>
  <si>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</si>
  <si>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</si>
  <si>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</si>
  <si>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</si>
  <si>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</si>
  <si>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</si>
  <si>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</si>
  <si>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</si>
  <si>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</si>
  <si>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</si>
  <si>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</si>
  <si>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</si>
  <si>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</si>
  <si>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</si>
  <si>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</si>
  <si>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</si>
  <si>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</si>
  <si>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</si>
  <si>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</si>
  <si>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</si>
  <si>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</si>
  <si>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</si>
  <si>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</si>
  <si>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</si>
  <si>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</si>
  <si>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</si>
  <si>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</si>
  <si>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</si>
  <si>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</si>
  <si>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</si>
  <si>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</si>
  <si>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</si>
  <si>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</si>
  <si>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</si>
  <si>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</si>
  <si>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</si>
  <si>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</si>
  <si>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</si>
  <si>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</si>
  <si>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</si>
  <si>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</si>
  <si>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</si>
  <si>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</si>
  <si>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</si>
  <si>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</si>
  <si>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</si>
  <si>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</si>
  <si>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</si>
  <si>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</si>
  <si>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</si>
  <si>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</si>
  <si>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</si>
  <si>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</si>
  <si>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</si>
  <si>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</si>
  <si>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</si>
  <si>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</si>
  <si>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</si>
  <si>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</si>
  <si>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</si>
  <si>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</si>
  <si>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</si>
  <si>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</si>
  <si>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</si>
  <si>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</si>
  <si>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</si>
  <si>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</si>
  <si>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</si>
  <si>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</si>
  <si>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</si>
  <si>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</si>
  <si>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</si>
  <si>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</si>
  <si>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</si>
  <si>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</si>
  <si>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</si>
  <si>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</si>
  <si>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</si>
  <si>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</si>
  <si>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</si>
  <si>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</si>
  <si>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</si>
  <si>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</si>
  <si>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</si>
  <si>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</si>
  <si>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</si>
  <si>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</si>
  <si>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</si>
  <si>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</si>
  <si>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</si>
  <si>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</si>
  <si>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</si>
  <si>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</si>
  <si>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</si>
  <si>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</si>
  <si>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</si>
  <si>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</si>
  <si>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</si>
  <si>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</si>
  <si>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</si>
  <si>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</si>
  <si>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</si>
  <si>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</si>
  <si>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</si>
  <si>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</si>
  <si>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</si>
  <si>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</si>
  <si>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</si>
  <si>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</si>
  <si>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</si>
  <si>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</si>
  <si>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</si>
  <si>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</si>
  <si>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</si>
  <si>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</si>
  <si>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</si>
  <si>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</si>
  <si>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</si>
  <si>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</si>
  <si>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</si>
  <si>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</si>
  <si>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</si>
  <si>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</si>
  <si>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</si>
  <si>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</si>
  <si>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</si>
  <si>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</si>
  <si>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</si>
  <si>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</si>
  <si>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</si>
  <si>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</si>
  <si>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</si>
  <si>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</si>
  <si>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</si>
  <si>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</si>
  <si>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</si>
  <si>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</si>
  <si>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</si>
  <si>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</si>
  <si>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</si>
  <si>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</si>
  <si>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</si>
  <si>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</si>
  <si>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</si>
  <si>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</si>
  <si>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</si>
  <si>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</si>
  <si>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</si>
  <si>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</si>
  <si>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</si>
  <si>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</si>
  <si>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</si>
  <si>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</si>
  <si>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</si>
  <si>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</si>
  <si>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</si>
  <si>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</si>
  <si>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</si>
  <si>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</si>
  <si>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</si>
  <si>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</si>
  <si>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</si>
  <si>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</si>
  <si>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</si>
  <si>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</si>
  <si>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</si>
  <si>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</si>
  <si>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</si>
  <si>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</si>
  <si>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</si>
  <si>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</si>
  <si>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</si>
  <si>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</si>
  <si>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</si>
  <si>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</si>
  <si>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</si>
  <si>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</si>
  <si>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</si>
  <si>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</si>
  <si>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</si>
  <si>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</si>
  <si>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</si>
  <si>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</si>
  <si>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</si>
  <si>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</si>
  <si>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</si>
  <si>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</si>
  <si>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</si>
  <si>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</si>
  <si>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</si>
  <si>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</si>
  <si>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</si>
  <si>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</si>
  <si>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</si>
  <si>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</si>
  <si>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</si>
  <si>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</si>
  <si>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</si>
  <si>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</si>
  <si>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</si>
  <si>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</si>
  <si>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</si>
  <si>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</si>
  <si>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</si>
  <si>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</si>
  <si>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</si>
  <si>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</si>
  <si>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</si>
  <si>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</si>
  <si>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</si>
  <si>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</si>
  <si>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</si>
  <si>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</si>
  <si>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</si>
  <si>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</si>
  <si>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</si>
  <si>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</si>
  <si>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</si>
  <si>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</si>
  <si>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</si>
  <si>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</si>
  <si>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</si>
  <si>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</si>
  <si>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</si>
  <si>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</si>
  <si>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</si>
  <si>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</si>
  <si>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</si>
  <si>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</si>
  <si>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</si>
  <si>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</si>
  <si>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</si>
  <si>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</si>
  <si>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</si>
  <si>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</si>
  <si>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</si>
  <si>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</si>
  <si>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</si>
  <si>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</si>
  <si>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</si>
  <si>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</si>
  <si>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</si>
  <si>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</si>
  <si>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</si>
  <si>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</si>
  <si>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</si>
  <si>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</si>
  <si>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</si>
  <si>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</si>
  <si>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</si>
  <si>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</si>
  <si>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</si>
  <si>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</si>
  <si>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</si>
  <si>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</si>
  <si>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</si>
  <si>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</si>
  <si>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</si>
  <si>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</si>
  <si>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</si>
  <si>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</si>
  <si>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</si>
  <si>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</si>
  <si>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</si>
  <si>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</si>
  <si>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</si>
  <si>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</si>
  <si>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</si>
  <si>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</si>
  <si>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</si>
  <si>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</si>
  <si>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</si>
  <si>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</si>
  <si>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</si>
  <si>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</si>
  <si>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</si>
  <si>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</si>
  <si>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</si>
  <si>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</si>
  <si>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</si>
  <si>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</si>
  <si>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</si>
  <si>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</si>
  <si>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</si>
  <si>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</si>
  <si>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</si>
  <si>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</si>
  <si>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</si>
  <si>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</si>
  <si>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</si>
  <si>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</si>
  <si>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</si>
  <si>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</si>
  <si>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</si>
  <si>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</si>
  <si>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</si>
  <si>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</si>
  <si>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</si>
  <si>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</si>
  <si>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</si>
  <si>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</si>
  <si>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</si>
  <si>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</si>
  <si>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</si>
  <si>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</si>
  <si>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</si>
  <si>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</si>
  <si>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</si>
  <si>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</si>
  <si>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</si>
  <si>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</si>
  <si>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</si>
  <si>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</si>
  <si>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</si>
  <si>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</si>
  <si>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</si>
  <si>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</si>
  <si>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</si>
  <si>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</si>
  <si>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</si>
  <si>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</si>
  <si>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</si>
  <si>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</si>
  <si>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</si>
  <si>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</si>
  <si>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</si>
  <si>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</si>
  <si>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</si>
  <si>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</si>
  <si>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</si>
  <si>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</si>
  <si>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</si>
  <si>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</si>
  <si>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</si>
  <si>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</si>
  <si>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</si>
  <si>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</si>
  <si>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</si>
  <si>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</si>
  <si>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</si>
  <si>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</si>
  <si>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</si>
  <si>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</si>
  <si>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</si>
  <si>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</si>
  <si>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</si>
  <si>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</si>
  <si>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</si>
  <si>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</si>
  <si>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</si>
  <si>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</si>
  <si>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</si>
  <si>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</si>
  <si>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</si>
  <si>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</si>
  <si>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</si>
  <si>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</si>
  <si>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</si>
  <si>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</si>
  <si>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</si>
  <si>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</si>
  <si>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</si>
  <si>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</si>
  <si>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</si>
  <si>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</si>
  <si>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</si>
  <si>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</si>
  <si>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</si>
  <si>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</si>
  <si>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</si>
  <si>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</si>
  <si>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</si>
  <si>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</si>
  <si>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</si>
  <si>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</si>
  <si>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</si>
  <si>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</si>
  <si>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</si>
  <si>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</si>
  <si>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</si>
  <si>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</si>
  <si>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</si>
  <si>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</si>
  <si>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</si>
  <si>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</si>
  <si>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</si>
  <si>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</si>
  <si>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</si>
  <si>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</si>
  <si>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</si>
  <si>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</si>
  <si>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</si>
  <si>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</si>
  <si>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</si>
  <si>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</si>
  <si>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</si>
  <si>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</si>
  <si>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</si>
  <si>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</si>
  <si>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</si>
  <si>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</si>
  <si>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</si>
  <si>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</si>
  <si>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</si>
  <si>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</si>
  <si>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</si>
  <si>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</si>
  <si>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</si>
  <si>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</si>
  <si>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</si>
  <si>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</si>
  <si>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</si>
  <si>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</si>
  <si>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</si>
  <si>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</si>
  <si>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</si>
  <si>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</si>
  <si>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</si>
  <si>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</si>
  <si>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</si>
  <si>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</si>
  <si>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</si>
  <si>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</si>
  <si>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</si>
  <si>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</si>
  <si>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</si>
  <si>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</si>
  <si>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</si>
  <si>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</si>
  <si>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</si>
  <si>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</si>
  <si>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</si>
  <si>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</si>
  <si>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</si>
  <si>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</si>
  <si>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</si>
  <si>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</si>
  <si>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</si>
  <si>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</si>
  <si>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</si>
  <si>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</si>
  <si>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</si>
  <si>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</si>
  <si>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</si>
  <si>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</si>
  <si>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</si>
  <si>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</si>
  <si>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</si>
  <si>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</si>
  <si>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</si>
  <si>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</si>
  <si>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</si>
  <si>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</si>
  <si>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</si>
  <si>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</si>
  <si>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</si>
  <si>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</si>
  <si>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</si>
  <si>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</si>
  <si>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</si>
  <si>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</si>
  <si>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</si>
  <si>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</si>
  <si>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</si>
  <si>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</si>
  <si>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</si>
  <si>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</si>
  <si>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</si>
  <si>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</si>
  <si>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</si>
  <si>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</si>
  <si>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</si>
  <si>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</si>
  <si>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</si>
  <si>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</si>
  <si>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</si>
  <si>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</si>
  <si>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</si>
  <si>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</si>
  <si>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</si>
  <si>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</si>
  <si>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</si>
  <si>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</si>
  <si>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</si>
  <si>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</si>
  <si>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</si>
  <si>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</si>
  <si>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</si>
  <si>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</si>
  <si>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</si>
  <si>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</si>
  <si>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</si>
  <si>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</si>
  <si>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</si>
  <si>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</si>
  <si>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</si>
  <si>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</si>
  <si>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</si>
  <si>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</si>
  <si>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</si>
  <si>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</si>
  <si>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</si>
  <si>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</si>
  <si>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</si>
  <si>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</si>
  <si>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</si>
  <si>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</si>
  <si>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</si>
  <si>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</si>
  <si>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</si>
  <si>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</si>
  <si>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</si>
  <si>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</si>
  <si>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</si>
  <si>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</si>
  <si>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</si>
  <si>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</si>
  <si>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</si>
  <si>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</si>
  <si>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</si>
  <si>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</si>
  <si>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</si>
  <si>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</si>
  <si>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</si>
  <si>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</si>
  <si>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</si>
  <si>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</si>
  <si>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</si>
  <si>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</si>
  <si>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</si>
  <si>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</si>
  <si>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</si>
  <si>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</si>
  <si>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</si>
  <si>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</si>
  <si>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</si>
  <si>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</si>
  <si>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</si>
  <si>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</si>
  <si>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</si>
  <si>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</si>
  <si>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</si>
  <si>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</si>
  <si>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</si>
  <si>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</si>
  <si>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</si>
  <si>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</si>
  <si>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</si>
  <si>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</si>
  <si>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</si>
  <si>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</si>
  <si>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</si>
  <si>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</si>
  <si>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</si>
  <si>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</si>
  <si>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</si>
  <si>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</si>
  <si>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</si>
  <si>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</si>
  <si>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</si>
  <si>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</si>
  <si>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</si>
  <si>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</si>
  <si>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</si>
  <si>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</si>
  <si>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</si>
  <si>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</si>
  <si>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</si>
  <si>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</si>
  <si>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</si>
  <si>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</si>
  <si>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</si>
  <si>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</si>
  <si>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</si>
  <si>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</si>
  <si>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</si>
  <si>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</si>
  <si>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</si>
  <si>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</si>
  <si>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</si>
  <si>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</si>
  <si>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</si>
  <si>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</si>
  <si>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</si>
  <si>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</si>
  <si>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</si>
  <si>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</si>
  <si>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</si>
  <si>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</si>
  <si>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</si>
  <si>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</si>
  <si>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</si>
  <si>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</si>
  <si>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</si>
  <si>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</si>
  <si>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</si>
  <si>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</si>
  <si>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</si>
  <si>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</si>
  <si>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</si>
  <si>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</si>
  <si>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</si>
  <si>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</si>
  <si>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</si>
  <si>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</si>
  <si>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</si>
  <si>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</si>
  <si>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</si>
  <si>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</si>
  <si>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</si>
  <si>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</si>
  <si>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</si>
  <si>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</si>
  <si>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</si>
  <si>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</si>
  <si>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</si>
  <si>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</si>
  <si>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</si>
  <si>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</si>
  <si>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</si>
  <si>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</si>
  <si>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</si>
  <si>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</si>
  <si>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</si>
  <si>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</si>
  <si>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</si>
  <si>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</si>
  <si>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</si>
  <si>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</si>
  <si>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</si>
  <si>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</si>
  <si>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</si>
  <si>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</si>
  <si>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</si>
  <si>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</si>
  <si>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</si>
  <si>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</si>
  <si>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</si>
  <si>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</si>
  <si>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</si>
  <si>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</si>
  <si>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</si>
  <si>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</si>
  <si>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</si>
  <si>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</si>
  <si>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</si>
  <si>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</si>
  <si>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</si>
  <si>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</si>
  <si>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</si>
  <si>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</si>
  <si>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</si>
  <si>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</si>
  <si>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</si>
  <si>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</si>
  <si>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</si>
  <si>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</si>
  <si>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</si>
  <si>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</si>
  <si>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</si>
  <si>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</si>
  <si>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</si>
  <si>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</si>
  <si>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</si>
  <si>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</si>
  <si>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</si>
  <si>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</si>
  <si>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</si>
  <si>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</si>
  <si>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</si>
  <si>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</si>
  <si>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</si>
  <si>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</si>
  <si>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</si>
  <si>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</si>
  <si>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</si>
  <si>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</si>
  <si>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</si>
  <si>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</si>
  <si>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</si>
  <si>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</si>
  <si>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</si>
  <si>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</si>
  <si>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</si>
  <si>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</si>
  <si>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</si>
  <si>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</si>
  <si>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</si>
  <si>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</si>
  <si>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</si>
  <si>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</si>
  <si>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</si>
  <si>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</si>
  <si>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</si>
  <si>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</si>
  <si>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</si>
  <si>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</si>
  <si>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</si>
  <si>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</si>
  <si>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</si>
  <si>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</si>
  <si>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</si>
  <si>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</si>
  <si>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</si>
  <si>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</si>
  <si>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</si>
  <si>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</si>
  <si>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</si>
  <si>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</si>
  <si>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</si>
  <si>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</si>
  <si>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</si>
  <si>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</si>
  <si>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</si>
  <si>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</si>
  <si>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</si>
  <si>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</si>
  <si>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</si>
  <si>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</si>
  <si>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</si>
  <si>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</si>
  <si>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</si>
  <si>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</si>
  <si>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</si>
  <si>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</si>
  <si>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</si>
  <si>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</si>
  <si>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</si>
  <si>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</si>
  <si>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</si>
  <si>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</si>
  <si>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</si>
  <si>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</si>
  <si>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</si>
  <si>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</si>
  <si>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</si>
  <si>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</si>
  <si>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</si>
  <si>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</si>
  <si>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</si>
  <si>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</si>
  <si>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</si>
  <si>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</si>
  <si>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</si>
  <si>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</si>
  <si>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</si>
  <si>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</si>
  <si>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</si>
  <si>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</si>
  <si>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</si>
  <si>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</si>
  <si>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</si>
  <si>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</si>
  <si>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</si>
  <si>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</si>
  <si>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</si>
  <si>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</si>
  <si>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</si>
  <si>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</si>
  <si>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</si>
  <si>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</si>
  <si>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</si>
  <si>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</si>
  <si>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</si>
  <si>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</si>
  <si>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</si>
  <si>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</si>
  <si>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</si>
  <si>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</si>
  <si>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</si>
  <si>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</si>
  <si>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</si>
  <si>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</si>
  <si>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</si>
  <si>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</si>
  <si>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</si>
  <si>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</si>
  <si>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</si>
  <si>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</si>
  <si>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</si>
  <si>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</si>
  <si>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</si>
  <si>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</si>
  <si>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</si>
  <si>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</si>
  <si>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</si>
  <si>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</si>
  <si>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</si>
  <si>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</si>
  <si>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</si>
  <si>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</si>
  <si>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</si>
  <si>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</si>
  <si>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</si>
  <si>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</si>
  <si>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</si>
  <si>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</si>
  <si>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</si>
  <si>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</si>
  <si>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</si>
  <si>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</si>
  <si>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</si>
  <si>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</si>
  <si>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</si>
  <si>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</si>
  <si>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</si>
  <si>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</si>
  <si>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</si>
  <si>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</si>
  <si>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</si>
  <si>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</si>
  <si>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</si>
  <si>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</si>
  <si>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</si>
  <si>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</si>
  <si>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</si>
  <si>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</si>
  <si>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</si>
  <si>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</si>
  <si>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</si>
  <si>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</si>
  <si>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</si>
  <si>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</si>
  <si>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</si>
  <si>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</si>
  <si>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</si>
  <si>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</si>
  <si>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</si>
  <si>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</si>
  <si>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</si>
  <si>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</si>
  <si>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</si>
  <si>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</si>
  <si>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</si>
  <si>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</si>
  <si>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</si>
  <si>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</si>
  <si>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</si>
  <si>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</si>
  <si>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</si>
  <si>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</si>
  <si>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</si>
  <si>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</si>
  <si>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</si>
  <si>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</si>
  <si>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</si>
  <si>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</si>
  <si>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</si>
  <si>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</si>
  <si>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</si>
  <si>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</si>
  <si>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</si>
  <si>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</si>
  <si>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</si>
  <si>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</si>
  <si>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</si>
  <si>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</si>
  <si>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</si>
  <si>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</si>
  <si>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</si>
  <si>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</si>
  <si>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</si>
  <si>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</si>
  <si>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</si>
  <si>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</si>
  <si>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</si>
  <si>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</si>
  <si>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</si>
  <si>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</si>
  <si>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</si>
  <si>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</si>
  <si>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</si>
  <si>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</si>
  <si>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</si>
  <si>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</si>
  <si>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</si>
  <si>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</si>
  <si>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</si>
  <si>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</si>
  <si>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</si>
  <si>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</si>
  <si>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</si>
  <si>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</si>
  <si>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</si>
  <si>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</si>
  <si>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</si>
  <si>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</si>
  <si>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</si>
  <si>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</si>
  <si>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</si>
  <si>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</si>
  <si>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</si>
  <si>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</si>
  <si>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</si>
  <si>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</si>
  <si>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</si>
  <si>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</si>
  <si>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</si>
  <si>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</si>
  <si>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</si>
  <si>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</si>
  <si>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</si>
  <si>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</si>
  <si>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</si>
  <si>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</si>
  <si>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</si>
  <si>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</si>
  <si>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</si>
  <si>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</si>
  <si>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</si>
  <si>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</si>
  <si>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</si>
  <si>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</si>
  <si>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</si>
  <si>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</si>
  <si>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</si>
  <si>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</si>
  <si>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</si>
  <si>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</si>
  <si>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</si>
  <si>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</si>
  <si>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</si>
  <si>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</si>
  <si>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</si>
  <si>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</si>
  <si>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</si>
  <si>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</si>
  <si>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</si>
  <si>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</si>
  <si>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</si>
  <si>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</si>
  <si>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</si>
  <si>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</si>
  <si>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</si>
  <si>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</si>
  <si>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</si>
  <si>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</si>
  <si>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</si>
  <si>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</si>
  <si>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</si>
  <si>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</si>
  <si>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</si>
  <si>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</si>
  <si>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</si>
  <si>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</si>
  <si>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</si>
  <si>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</si>
  <si>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</si>
  <si>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</si>
  <si>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</si>
  <si>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</si>
  <si>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</si>
  <si>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</si>
  <si>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</si>
  <si>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</si>
  <si>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</si>
  <si>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</si>
  <si>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</si>
  <si>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</si>
  <si>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</si>
  <si>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</si>
  <si>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</si>
  <si>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</si>
  <si>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</si>
  <si>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</si>
  <si>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</si>
  <si>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</si>
  <si>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</si>
  <si>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</si>
  <si>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</si>
  <si>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</si>
  <si>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</si>
  <si>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</si>
  <si>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</si>
  <si>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</si>
  <si>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</si>
  <si>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</si>
  <si>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</si>
  <si>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</si>
  <si>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</si>
  <si>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</si>
  <si>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</si>
  <si>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</si>
  <si>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</si>
  <si>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</si>
  <si>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</si>
  <si>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</si>
  <si>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</si>
  <si>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</si>
  <si>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</si>
  <si>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</si>
  <si>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</si>
  <si>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</si>
  <si>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</si>
  <si>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</si>
  <si>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</si>
  <si>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</si>
  <si>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</si>
  <si>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</si>
  <si>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</si>
  <si>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</si>
  <si>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</si>
  <si>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</si>
  <si>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</si>
  <si>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</si>
  <si>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</si>
  <si>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</si>
  <si>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</si>
  <si>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</si>
  <si>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</si>
  <si>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</si>
  <si>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</si>
  <si>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</si>
  <si>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</si>
  <si>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</si>
  <si>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</si>
  <si>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</si>
  <si>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</si>
  <si>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</si>
  <si>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</si>
  <si>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</si>
  <si>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</si>
  <si>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</si>
  <si>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</si>
  <si>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</si>
  <si>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</si>
  <si>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</si>
  <si>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</si>
  <si>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</si>
  <si>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</si>
  <si>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</si>
  <si>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</si>
  <si>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</si>
  <si>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</si>
  <si>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</si>
  <si>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</si>
  <si>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</si>
  <si>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</si>
  <si>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</si>
  <si>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</si>
  <si>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</si>
  <si>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</si>
  <si>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</si>
  <si>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</si>
  <si>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</si>
  <si>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</si>
  <si>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</si>
  <si>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</si>
  <si>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</si>
  <si>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</si>
  <si>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</si>
  <si>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</si>
  <si>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</si>
  <si>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</si>
  <si>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</si>
  <si>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</si>
  <si>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</si>
  <si>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</si>
  <si>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</si>
  <si>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</si>
  <si>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</si>
  <si>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</si>
  <si>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</si>
  <si>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</si>
  <si>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</si>
  <si>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</si>
  <si>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</si>
  <si>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</si>
  <si>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</si>
  <si>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</si>
  <si>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</si>
  <si>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</si>
  <si>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</si>
  <si>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</si>
  <si>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</si>
  <si>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</si>
  <si>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</si>
  <si>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</si>
  <si>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</si>
  <si>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</si>
  <si>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</si>
  <si>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</si>
  <si>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</si>
  <si>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</si>
  <si>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</si>
  <si>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</si>
  <si>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</si>
  <si>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</si>
  <si>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</si>
  <si>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</si>
  <si>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</si>
  <si>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</si>
  <si>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</si>
  <si>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</si>
  <si>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</si>
  <si>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</si>
  <si>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</si>
  <si>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</si>
  <si>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</si>
  <si>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</si>
  <si>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</si>
  <si>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</si>
  <si>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</si>
  <si>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</si>
  <si>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</si>
  <si>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</si>
  <si>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</si>
  <si>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</si>
  <si>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</si>
  <si>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</si>
  <si>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</si>
  <si>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</si>
  <si>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</si>
  <si>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</si>
  <si>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</si>
  <si>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</si>
  <si>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</si>
  <si>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</si>
  <si>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</si>
  <si>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</si>
  <si>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</si>
  <si>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</si>
  <si>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</si>
  <si>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</si>
  <si>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</si>
  <si>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</si>
  <si>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</si>
  <si>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</si>
  <si>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</si>
  <si>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</si>
  <si>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</si>
  <si>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</si>
  <si>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</si>
  <si>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</si>
  <si>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</si>
  <si>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</si>
  <si>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</si>
  <si>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</si>
  <si>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</si>
  <si>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</si>
  <si>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</si>
  <si>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</si>
  <si>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</si>
  <si>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</si>
  <si>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</si>
  <si>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</si>
  <si>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</si>
  <si>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</si>
  <si>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</si>
  <si>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</si>
  <si>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</si>
  <si>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</si>
  <si>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</si>
  <si>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</si>
  <si>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</si>
  <si>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</si>
  <si>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</si>
  <si>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</si>
  <si>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</si>
  <si>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</si>
  <si>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</si>
  <si>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</si>
  <si>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</si>
  <si>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</si>
  <si>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</si>
  <si>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</si>
  <si>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</si>
  <si>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</si>
  <si>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</si>
  <si>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</si>
  <si>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</si>
  <si>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</si>
  <si>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</si>
  <si>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</si>
  <si>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</si>
  <si>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</si>
  <si>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</si>
  <si>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</si>
  <si>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</si>
  <si>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</si>
  <si>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</si>
  <si>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</si>
  <si>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</si>
  <si>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</si>
  <si>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</si>
  <si>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</si>
  <si>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</si>
  <si>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</si>
  <si>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</si>
  <si>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</si>
  <si>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</si>
  <si>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</si>
  <si>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</si>
  <si>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</si>
  <si>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</si>
  <si>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</si>
  <si>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</si>
  <si>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</si>
  <si>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</si>
  <si>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</si>
  <si>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</si>
  <si>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</si>
  <si>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</si>
  <si>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</si>
  <si>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</si>
  <si>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</si>
  <si>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</si>
  <si>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</si>
  <si>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</si>
  <si>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</si>
  <si>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</si>
  <si>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</si>
  <si>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</si>
  <si>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</si>
  <si>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</si>
  <si>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</si>
  <si>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</si>
  <si>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</si>
  <si>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</si>
  <si>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</si>
  <si>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</si>
  <si>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</si>
  <si>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</si>
  <si>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</si>
  <si>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</si>
  <si>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</si>
  <si>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</si>
  <si>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</si>
  <si>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</si>
  <si>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</si>
  <si>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</si>
  <si>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</si>
  <si>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</si>
  <si>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</si>
  <si>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</si>
  <si>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</si>
  <si>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</si>
  <si>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</si>
  <si>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</si>
  <si>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</si>
  <si>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</si>
  <si>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</si>
  <si>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</si>
  <si>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</si>
  <si>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</si>
  <si>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</si>
  <si>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</si>
  <si>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</si>
  <si>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</si>
  <si>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</si>
  <si>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</si>
  <si>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</si>
  <si>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</si>
  <si>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</si>
  <si>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</si>
  <si>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</si>
  <si>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</si>
  <si>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</si>
  <si>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</si>
  <si>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</si>
  <si>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</si>
  <si>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</si>
  <si>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</si>
  <si>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</si>
  <si>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</si>
  <si>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</si>
  <si>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</si>
  <si>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</si>
  <si>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</si>
  <si>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</si>
  <si>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</si>
  <si>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</si>
  <si>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</si>
  <si>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</si>
  <si>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</si>
  <si>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</si>
  <si>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</si>
  <si>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</si>
  <si>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</si>
  <si>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</si>
  <si>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</si>
  <si>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</si>
  <si>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</si>
  <si>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</si>
  <si>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</si>
  <si>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</si>
  <si>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</si>
  <si>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</si>
  <si>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</si>
  <si>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</si>
  <si>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</si>
  <si>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</si>
  <si>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</si>
  <si>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</si>
  <si>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</si>
  <si>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</si>
  <si>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</si>
  <si>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</si>
  <si>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</si>
  <si>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</si>
  <si>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</si>
  <si>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</si>
  <si>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</si>
  <si>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</si>
  <si>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</si>
  <si>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</si>
  <si>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</si>
  <si>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</si>
  <si>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</si>
  <si>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</si>
  <si>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</si>
  <si>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</si>
  <si>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</si>
  <si>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</si>
  <si>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</si>
  <si>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</si>
  <si>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</si>
  <si>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</si>
  <si>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</si>
  <si>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</si>
  <si>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</si>
  <si>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</si>
  <si>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</si>
  <si>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</si>
  <si>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</si>
  <si>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</si>
  <si>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</si>
  <si>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</si>
  <si>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</si>
  <si>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</si>
  <si>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</si>
  <si>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</si>
  <si>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</si>
  <si>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</si>
  <si>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</si>
  <si>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</si>
  <si>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</si>
  <si>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</si>
  <si>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</si>
  <si>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</si>
  <si>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</si>
  <si>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</si>
  <si>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</si>
  <si>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</si>
  <si>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</si>
  <si>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</si>
  <si>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</si>
  <si>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</si>
  <si>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</si>
  <si>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</si>
  <si>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</si>
  <si>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</si>
  <si>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</si>
  <si>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</si>
  <si>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</si>
  <si>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</si>
  <si>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</si>
  <si>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</si>
  <si>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</si>
  <si>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</si>
  <si>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</si>
  <si>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</si>
  <si>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</si>
  <si>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</si>
  <si>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</si>
  <si>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</si>
  <si>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</si>
  <si>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</si>
  <si>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</si>
  <si>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</si>
  <si>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</si>
  <si>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</si>
  <si>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</si>
  <si>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</si>
  <si>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</si>
  <si>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</si>
  <si>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</si>
  <si>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</si>
  <si>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</si>
  <si>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</si>
  <si>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</si>
  <si>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</si>
  <si>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</si>
  <si>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</si>
  <si>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</si>
  <si>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</si>
  <si>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</si>
  <si>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</si>
  <si>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</si>
  <si>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</si>
  <si>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</si>
  <si>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</si>
  <si>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</si>
  <si>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</si>
  <si>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</si>
  <si>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</si>
  <si>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</si>
  <si>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</si>
  <si>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</si>
  <si>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</si>
  <si>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</si>
  <si>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</si>
  <si>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</si>
  <si>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</si>
  <si>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</si>
  <si>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</si>
  <si>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</si>
  <si>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</si>
  <si>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</si>
  <si>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</si>
  <si>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</si>
  <si>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</si>
  <si>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</si>
  <si>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</si>
  <si>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</si>
  <si>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</si>
  <si>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</si>
  <si>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</si>
  <si>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</si>
  <si>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</si>
  <si>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</si>
  <si>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</si>
  <si>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</si>
  <si>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</si>
  <si>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</si>
  <si>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</si>
  <si>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</si>
  <si>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</si>
  <si>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</si>
  <si>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</si>
  <si>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</si>
  <si>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</si>
  <si>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</si>
  <si>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</si>
  <si>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</si>
  <si>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</si>
  <si>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</si>
  <si>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</si>
  <si>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</si>
  <si>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</si>
  <si>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</si>
  <si>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</si>
  <si>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</si>
  <si>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</si>
  <si>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</si>
  <si>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</si>
  <si>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</si>
  <si>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</si>
  <si>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</si>
  <si>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</si>
  <si>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</si>
  <si>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</si>
  <si>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</si>
  <si>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</si>
  <si>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</si>
  <si>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</si>
  <si>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</si>
  <si>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</si>
  <si>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</si>
  <si>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</si>
  <si>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</si>
  <si>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</si>
  <si>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</si>
  <si>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</si>
  <si>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</si>
  <si>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</si>
  <si>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</si>
  <si>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</si>
  <si>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</si>
  <si>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</si>
  <si>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</si>
  <si>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</si>
  <si>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</si>
  <si>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</si>
  <si>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</si>
  <si>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</si>
  <si>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</si>
  <si>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</si>
  <si>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</si>
  <si>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</si>
  <si>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</si>
  <si>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</si>
  <si>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</si>
  <si>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</si>
  <si>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</si>
  <si>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</si>
  <si>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</si>
  <si>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</si>
  <si>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</si>
  <si>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</si>
  <si>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</si>
  <si>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</si>
  <si>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</si>
  <si>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</si>
  <si>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</si>
  <si>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</si>
  <si>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</si>
  <si>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</si>
  <si>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</si>
  <si>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</si>
  <si>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</si>
  <si>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</si>
  <si>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</si>
  <si>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</si>
  <si>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</si>
  <si>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</si>
  <si>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</si>
  <si>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</si>
  <si>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</si>
  <si>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</si>
  <si>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</si>
  <si>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</si>
  <si>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</si>
  <si>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</si>
  <si>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</si>
  <si>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</si>
  <si>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</si>
  <si>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</si>
  <si>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</si>
  <si>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</si>
  <si>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</si>
  <si>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</si>
  <si>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</si>
  <si>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</si>
  <si>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</si>
  <si>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</si>
  <si>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</si>
  <si>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</si>
  <si>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</si>
  <si>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</si>
  <si>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</si>
  <si>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</si>
  <si>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</si>
  <si>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</si>
  <si>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</si>
  <si>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</si>
  <si>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</si>
  <si>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</si>
  <si>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</si>
  <si>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</si>
  <si>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</si>
  <si>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</si>
  <si>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</si>
  <si>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</si>
  <si>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</si>
  <si>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</si>
  <si>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</si>
  <si>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</si>
  <si>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</si>
  <si>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</si>
  <si>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</si>
  <si>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</si>
  <si>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</si>
  <si>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</si>
  <si>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</si>
  <si>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</si>
  <si>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</si>
  <si>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</si>
  <si>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</si>
  <si>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</si>
  <si>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</si>
  <si>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</si>
  <si>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</si>
  <si>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</si>
  <si>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</si>
  <si>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</si>
  <si>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</si>
  <si>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</si>
  <si>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</si>
  <si>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</si>
  <si>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</si>
  <si>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</si>
  <si>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</si>
  <si>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</si>
  <si>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</si>
  <si>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</si>
  <si>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</si>
  <si>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</si>
  <si>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</si>
  <si>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</si>
  <si>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</si>
  <si>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</si>
  <si>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</si>
  <si>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</si>
  <si>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</si>
  <si>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</si>
  <si>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</si>
  <si>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</si>
  <si>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</si>
  <si>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</si>
  <si>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</si>
  <si>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</si>
  <si>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</si>
  <si>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</si>
  <si>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</si>
  <si>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</si>
  <si>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</si>
  <si>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</si>
  <si>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</si>
  <si>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</si>
  <si>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</si>
  <si>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</si>
  <si>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</si>
  <si>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</si>
  <si>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</si>
  <si>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</si>
  <si>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</si>
  <si>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</si>
  <si>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</si>
  <si>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</si>
  <si>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</si>
  <si>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</si>
  <si>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</si>
  <si>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</si>
  <si>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</si>
  <si>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</si>
  <si>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</si>
  <si>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</si>
  <si>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</si>
  <si>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</si>
  <si>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</si>
  <si>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</si>
  <si>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</si>
  <si>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</si>
  <si>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</si>
  <si>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</si>
  <si>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</si>
  <si>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</si>
  <si>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</si>
  <si>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</si>
  <si>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</si>
  <si>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</si>
  <si>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</si>
  <si>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</si>
  <si>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</si>
  <si>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</si>
  <si>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</si>
  <si>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</si>
  <si>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</si>
  <si>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</si>
  <si>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</si>
  <si>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</si>
  <si>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</si>
  <si>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</si>
  <si>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</si>
  <si>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</si>
  <si>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</si>
  <si>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</si>
  <si>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</si>
  <si>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</si>
  <si>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</si>
  <si>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</si>
  <si>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</si>
  <si>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</si>
  <si>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</si>
  <si>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</si>
  <si>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</si>
  <si>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</si>
  <si>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</si>
  <si>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</si>
  <si>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</si>
  <si>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</si>
  <si>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</si>
  <si>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</si>
  <si>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</si>
  <si>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</si>
  <si>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</si>
  <si>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</si>
  <si>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</si>
  <si>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</si>
  <si>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</si>
  <si>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</si>
  <si>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</si>
  <si>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</si>
  <si>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</si>
  <si>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</si>
  <si>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</si>
  <si>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</si>
  <si>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</si>
  <si>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</si>
  <si>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</si>
  <si>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</si>
  <si>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</si>
  <si>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</si>
  <si>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</si>
  <si>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</si>
  <si>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</si>
  <si>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</si>
  <si>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</si>
  <si>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</si>
  <si>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</si>
  <si>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</si>
  <si>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</si>
  <si>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</si>
  <si>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</si>
  <si>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</si>
  <si>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</si>
  <si>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</si>
  <si>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</si>
  <si>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</si>
  <si>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</si>
  <si>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</si>
  <si>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</si>
  <si>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</si>
  <si>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</si>
  <si>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</si>
  <si>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</si>
  <si>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</si>
  <si>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</si>
  <si>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</si>
  <si>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</si>
  <si>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</si>
  <si>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</si>
  <si>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</si>
  <si>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</si>
  <si>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</si>
  <si>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</si>
  <si>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</si>
  <si>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</si>
  <si>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</si>
  <si>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</si>
  <si>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</si>
  <si>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</si>
  <si>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</si>
  <si>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</si>
  <si>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</si>
  <si>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</si>
  <si>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</si>
  <si>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</si>
  <si>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</si>
  <si>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</si>
  <si>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</si>
  <si>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</si>
  <si>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</si>
  <si>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</si>
  <si>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</si>
  <si>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</si>
  <si>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</si>
  <si>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</si>
  <si>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</si>
  <si>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</si>
  <si>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</si>
  <si>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</si>
  <si>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</si>
  <si>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</si>
  <si>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</si>
  <si>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</si>
  <si>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</si>
  <si>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</si>
  <si>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</si>
  <si>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</si>
  <si>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</si>
  <si>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</si>
  <si>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</si>
  <si>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</si>
  <si>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</si>
  <si>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</si>
  <si>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</si>
  <si>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</si>
  <si>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</si>
  <si>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</si>
  <si>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</si>
  <si>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</si>
  <si>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</si>
  <si>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</si>
  <si>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</si>
  <si>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</si>
  <si>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</si>
  <si>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</si>
  <si>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</si>
  <si>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</si>
  <si>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</si>
  <si>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</si>
  <si>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</si>
  <si>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</si>
  <si>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</si>
  <si>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</si>
  <si>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</si>
  <si>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</si>
  <si>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</si>
  <si>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</si>
  <si>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</si>
  <si>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</si>
  <si>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</si>
  <si>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</si>
  <si>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</si>
  <si>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</si>
  <si>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</si>
  <si>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</si>
  <si>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</si>
  <si>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</si>
  <si>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</si>
  <si>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</si>
  <si>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</si>
  <si>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</si>
  <si>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</si>
  <si>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</si>
  <si>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</si>
  <si>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</si>
  <si>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</si>
  <si>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</si>
  <si>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</si>
  <si>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</si>
  <si>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</si>
  <si>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</si>
  <si>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</si>
  <si>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</si>
  <si>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</si>
  <si>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</si>
  <si>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</si>
  <si>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</si>
  <si>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</si>
  <si>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</si>
  <si>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</si>
  <si>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</si>
  <si>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</si>
  <si>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</si>
  <si>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</si>
  <si>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</si>
  <si>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</si>
  <si>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</si>
  <si>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</si>
  <si>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</si>
  <si>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</si>
  <si>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</si>
  <si>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</si>
  <si>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</si>
  <si>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</si>
  <si>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</si>
  <si>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</si>
  <si>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</si>
  <si>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</si>
  <si>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</si>
  <si>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</si>
  <si>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</si>
  <si>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</si>
  <si>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</si>
  <si>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</si>
  <si>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</si>
  <si>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</si>
  <si>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</si>
  <si>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</si>
  <si>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</si>
  <si>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</si>
  <si>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</si>
  <si>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</si>
  <si>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</si>
  <si>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</si>
  <si>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</si>
  <si>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</si>
  <si>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</si>
  <si>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</si>
  <si>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</si>
  <si>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</si>
  <si>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</si>
  <si>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</si>
  <si>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</si>
  <si>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</si>
  <si>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</si>
  <si>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</si>
  <si>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</si>
  <si>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</si>
  <si>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</si>
  <si>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</si>
  <si>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</si>
  <si>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</si>
  <si>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</si>
  <si>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</si>
  <si>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</si>
  <si>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</si>
  <si>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</si>
  <si>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</si>
  <si>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</si>
  <si>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</si>
  <si>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</si>
  <si>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</si>
  <si>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</si>
  <si>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</si>
  <si>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</si>
  <si>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</si>
  <si>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</si>
  <si>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</si>
  <si>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</si>
  <si>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</si>
  <si>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</si>
  <si>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</si>
  <si>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</si>
  <si>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</si>
  <si>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</si>
  <si>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</si>
  <si>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</si>
  <si>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</si>
  <si>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</si>
  <si>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</si>
  <si>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</si>
  <si>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</si>
  <si>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</si>
  <si>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</si>
  <si>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</si>
  <si>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</si>
  <si>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</si>
  <si>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</si>
  <si>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</si>
  <si>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</si>
  <si>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</si>
  <si>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</si>
  <si>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</si>
  <si>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</si>
  <si>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</si>
  <si>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</si>
  <si>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</si>
  <si>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</si>
  <si>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</si>
  <si>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</si>
  <si>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</si>
  <si>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</si>
  <si>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</si>
  <si>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</si>
  <si>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</si>
  <si>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</si>
  <si>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</si>
  <si>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</si>
  <si>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</si>
  <si>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</si>
  <si>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</si>
  <si>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</si>
  <si>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</si>
  <si>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</si>
  <si>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</si>
  <si>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</si>
  <si>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</si>
  <si>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</si>
  <si>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</si>
  <si>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</si>
  <si>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</si>
  <si>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</si>
  <si>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</si>
  <si>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</si>
  <si>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</si>
  <si>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</si>
  <si>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</si>
  <si>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</si>
  <si>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</si>
  <si>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</si>
  <si>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</si>
  <si>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</si>
  <si>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</si>
  <si>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</si>
  <si>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</si>
  <si>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</si>
  <si>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</si>
  <si>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</si>
  <si>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</si>
  <si>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</si>
  <si>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</si>
  <si>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</si>
  <si>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</si>
  <si>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</si>
  <si>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</si>
  <si>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</si>
  <si>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</si>
  <si>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</si>
  <si>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</si>
  <si>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</si>
  <si>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</si>
  <si>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</si>
  <si>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</si>
  <si>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</si>
  <si>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</si>
  <si>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</si>
  <si>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</si>
  <si>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</si>
  <si>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</si>
  <si>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</si>
  <si>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</si>
  <si>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</si>
  <si>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</si>
  <si>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</si>
  <si>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</si>
  <si>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</si>
  <si>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</si>
  <si>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</si>
  <si>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</si>
  <si>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</si>
  <si>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</si>
  <si>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</si>
  <si>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</si>
  <si>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</si>
  <si>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</si>
  <si>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</si>
  <si>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</si>
  <si>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</si>
  <si>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</si>
  <si>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</si>
  <si>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</si>
  <si>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</si>
  <si>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</si>
  <si>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</si>
  <si>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</si>
  <si>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</si>
  <si>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</si>
  <si>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</si>
  <si>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</si>
  <si>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</si>
  <si>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</si>
  <si>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</si>
  <si>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</si>
  <si>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</si>
  <si>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</si>
  <si>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</si>
  <si>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</si>
  <si>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</si>
  <si>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</si>
  <si>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</si>
  <si>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</si>
  <si>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</si>
  <si>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</si>
  <si>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</si>
  <si>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</si>
  <si>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</si>
  <si>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</si>
  <si>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</si>
  <si>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</si>
  <si>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</si>
  <si>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</si>
  <si>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</si>
  <si>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</si>
  <si>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</si>
  <si>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</si>
  <si>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</si>
  <si>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</si>
  <si>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</si>
  <si>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</si>
  <si>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</si>
  <si>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</si>
  <si>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</si>
  <si>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</si>
  <si>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</si>
  <si>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</si>
  <si>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</si>
  <si>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</si>
  <si>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</si>
  <si>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</si>
  <si>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</si>
  <si>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</si>
  <si>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</si>
  <si>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</si>
  <si>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</si>
  <si>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</si>
  <si>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</si>
  <si>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</si>
  <si>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</si>
  <si>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</si>
  <si>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</si>
  <si>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</si>
  <si>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</si>
  <si>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</si>
  <si>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</si>
  <si>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</si>
  <si>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</si>
  <si>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</si>
  <si>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</si>
  <si>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</si>
  <si>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</si>
  <si>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</si>
  <si>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</si>
  <si>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</si>
  <si>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</si>
  <si>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</si>
  <si>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</si>
  <si>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</si>
  <si>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</si>
  <si>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</si>
  <si>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</si>
  <si>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</si>
  <si>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</si>
  <si>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</si>
  <si>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</si>
  <si>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</si>
  <si>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</si>
  <si>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</si>
  <si>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</si>
  <si>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</si>
  <si>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</si>
  <si>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</si>
  <si>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</si>
  <si>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</si>
  <si>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</si>
  <si>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</si>
  <si>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</si>
  <si>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</si>
  <si>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</si>
  <si>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</si>
  <si>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</si>
  <si>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</si>
  <si>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</si>
  <si>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</si>
  <si>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</si>
  <si>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</si>
  <si>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</si>
  <si>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</si>
  <si>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</si>
  <si>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</si>
  <si>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</si>
  <si>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</si>
  <si>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</si>
  <si>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</si>
  <si>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</si>
  <si>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</si>
  <si>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</si>
  <si>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</si>
  <si>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</si>
  <si>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</si>
  <si>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</si>
  <si>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</si>
  <si>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</si>
  <si>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</si>
  <si>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</si>
  <si>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</si>
  <si>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</si>
  <si>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</si>
  <si>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</si>
  <si>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</si>
  <si>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</si>
  <si>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</si>
  <si>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</si>
  <si>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</si>
  <si>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</si>
  <si>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</si>
  <si>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</si>
  <si>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</si>
  <si>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</si>
  <si>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</si>
  <si>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</si>
  <si>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</si>
  <si>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</si>
  <si>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</si>
  <si>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</si>
  <si>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</si>
  <si>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</si>
  <si>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</si>
  <si>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</si>
  <si>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</si>
  <si>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</si>
  <si>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</si>
  <si>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</si>
  <si>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</si>
  <si>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</si>
  <si>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</si>
  <si>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</si>
  <si>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</si>
  <si>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</si>
  <si>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</si>
  <si>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</si>
  <si>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</si>
  <si>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</si>
  <si>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</si>
  <si>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</si>
  <si>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</si>
  <si>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</si>
  <si>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</si>
  <si>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</si>
  <si>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</si>
  <si>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</si>
  <si>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</si>
  <si>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</si>
  <si>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</si>
  <si>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</si>
  <si>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</si>
  <si>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</si>
  <si>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</si>
  <si>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</si>
  <si>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</si>
  <si>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</si>
  <si>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</si>
  <si>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</si>
  <si>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</si>
  <si>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</si>
  <si>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</si>
  <si>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</si>
  <si>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</si>
  <si>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</si>
  <si>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</si>
  <si>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</si>
  <si>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</si>
  <si>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</si>
  <si>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</si>
  <si>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</si>
  <si>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</si>
  <si>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</si>
  <si>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</si>
  <si>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</si>
  <si>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</si>
  <si>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</si>
  <si>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</si>
  <si>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</si>
  <si>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</si>
  <si>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</si>
  <si>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</si>
  <si>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</si>
  <si>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</si>
  <si>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</si>
  <si>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</si>
  <si>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</si>
  <si>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</si>
  <si>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</si>
  <si>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</si>
  <si>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</si>
  <si>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</si>
  <si>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</si>
  <si>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</si>
  <si>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</si>
  <si>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</si>
  <si>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</si>
  <si>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</si>
  <si>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</si>
  <si>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</si>
  <si>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</si>
  <si>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</si>
  <si>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</si>
  <si>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</si>
  <si>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</si>
  <si>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</si>
  <si>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</si>
  <si>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</si>
  <si>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</si>
  <si>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</si>
  <si>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</si>
  <si>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</si>
  <si>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</si>
  <si>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</si>
  <si>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</si>
  <si>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</si>
  <si>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</si>
  <si>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</si>
  <si>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</si>
  <si>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</si>
  <si>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</si>
  <si>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</si>
  <si>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</si>
  <si>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</si>
  <si>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</si>
  <si>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</si>
  <si>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</si>
  <si>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</si>
  <si>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</si>
  <si>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</si>
  <si>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</si>
  <si>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</si>
  <si>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</si>
  <si>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</si>
  <si>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</si>
  <si>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</si>
  <si>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</si>
  <si>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</si>
  <si>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</si>
  <si>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</si>
  <si>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</si>
  <si>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</si>
  <si>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</si>
  <si>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</si>
  <si>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</si>
  <si>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</si>
  <si>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</si>
  <si>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</si>
  <si>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</si>
  <si>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</si>
  <si>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</si>
  <si>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</si>
  <si>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</si>
  <si>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</si>
  <si>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</si>
  <si>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</si>
  <si>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</si>
  <si>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</si>
  <si>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</si>
  <si>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</si>
  <si>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</si>
  <si>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</si>
  <si>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</si>
  <si>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</si>
  <si>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</si>
  <si>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</si>
  <si>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</si>
  <si>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</si>
  <si>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</si>
  <si>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</si>
  <si>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</si>
  <si>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</si>
  <si>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</si>
  <si>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</si>
  <si>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</si>
  <si>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</si>
  <si>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</si>
  <si>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</si>
  <si>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</si>
  <si>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</si>
  <si>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</si>
  <si>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</si>
  <si>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</si>
  <si>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</si>
  <si>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</si>
  <si>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</si>
  <si>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</si>
  <si>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</si>
  <si>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</si>
  <si>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</si>
  <si>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</si>
  <si>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</si>
  <si>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</si>
  <si>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</si>
  <si>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</si>
  <si>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</si>
  <si>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</si>
  <si>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</si>
  <si>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</si>
  <si>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</si>
  <si>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</si>
  <si>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</si>
  <si>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</si>
  <si>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</si>
  <si>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</si>
  <si>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</si>
  <si>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</si>
  <si>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</si>
  <si>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</si>
  <si>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</si>
  <si>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</si>
  <si>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</si>
  <si>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</si>
  <si>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</si>
  <si>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</si>
  <si>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</si>
  <si>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</si>
  <si>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</si>
  <si>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</si>
  <si>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</si>
  <si>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</si>
  <si>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</si>
  <si>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</si>
  <si>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</si>
  <si>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</si>
  <si>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</si>
  <si>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</si>
  <si>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</si>
  <si>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</si>
  <si>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</si>
  <si>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</si>
  <si>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</si>
  <si>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</si>
  <si>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</si>
  <si>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</si>
  <si>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</si>
  <si>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</si>
  <si>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</si>
  <si>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</si>
  <si>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</si>
  <si>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</si>
  <si>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</si>
  <si>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</si>
  <si>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</si>
  <si>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</si>
  <si>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</si>
  <si>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</si>
  <si>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</si>
  <si>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</si>
  <si>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</si>
  <si>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</si>
  <si>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</si>
  <si>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</si>
  <si>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</si>
  <si>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</si>
  <si>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</si>
  <si>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</si>
  <si>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</si>
  <si>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</si>
  <si>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</si>
  <si>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</si>
  <si>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</si>
  <si>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</si>
  <si>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</si>
  <si>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</si>
  <si>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</si>
  <si>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</si>
  <si>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</si>
  <si>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</si>
  <si>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</si>
  <si>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</si>
  <si>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</si>
  <si>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</si>
  <si>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</si>
  <si>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</si>
  <si>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</si>
  <si>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</si>
  <si>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</si>
  <si>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</si>
  <si>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</si>
  <si>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</si>
  <si>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</si>
  <si>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</si>
  <si>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</si>
  <si>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</si>
  <si>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</si>
  <si>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</si>
  <si>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</si>
  <si>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</si>
  <si>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</si>
  <si>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</si>
  <si>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</si>
  <si>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</si>
  <si>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</si>
  <si>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</si>
  <si>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</si>
  <si>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</si>
  <si>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</si>
  <si>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</si>
  <si>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</si>
  <si>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</si>
  <si>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</si>
  <si>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</si>
  <si>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</si>
  <si>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</si>
  <si>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</si>
  <si>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</si>
  <si>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</si>
  <si>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</si>
  <si>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</si>
  <si>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</si>
  <si>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</si>
  <si>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</si>
  <si>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</si>
  <si>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</si>
  <si>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</si>
  <si>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</si>
  <si>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</si>
  <si>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</si>
  <si>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</si>
  <si>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</si>
  <si>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</si>
  <si>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</si>
  <si>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</si>
  <si>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</si>
  <si>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</si>
  <si>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</si>
  <si>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</si>
  <si>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</si>
  <si>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</si>
  <si>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</si>
  <si>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</si>
  <si>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</si>
  <si>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</si>
  <si>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</si>
  <si>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</si>
  <si>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</si>
  <si>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</si>
  <si>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</si>
  <si>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</si>
  <si>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</si>
  <si>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</si>
  <si>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</si>
  <si>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</si>
  <si>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</si>
  <si>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</si>
  <si>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</si>
  <si>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</si>
  <si>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</si>
  <si>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</si>
  <si>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</si>
  <si>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</si>
  <si>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</si>
  <si>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</si>
  <si>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</si>
  <si>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</si>
  <si>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</si>
  <si>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</si>
  <si>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</si>
  <si>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</si>
  <si>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</si>
  <si>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</si>
  <si>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</si>
  <si>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</si>
  <si>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</si>
  <si>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</si>
  <si>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</si>
  <si>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</si>
  <si>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</si>
  <si>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</si>
  <si>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</si>
  <si>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</si>
  <si>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</si>
  <si>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</si>
  <si>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</si>
  <si>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</si>
  <si>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</si>
  <si>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</si>
  <si>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</si>
  <si>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</si>
  <si>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</si>
  <si>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</si>
  <si>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</si>
  <si>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</si>
  <si>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</si>
  <si>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</si>
  <si>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</si>
  <si>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</si>
  <si>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</si>
  <si>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</si>
  <si>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</si>
  <si>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</si>
  <si>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</si>
  <si>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</si>
  <si>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</si>
  <si>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</si>
  <si>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</si>
  <si>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</si>
  <si>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</si>
  <si>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</si>
  <si>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</si>
  <si>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</si>
  <si>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</si>
  <si>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</si>
  <si>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</si>
  <si>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</si>
  <si>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</si>
  <si>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</si>
  <si>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</si>
  <si>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</si>
  <si>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</si>
  <si>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</si>
  <si>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</si>
  <si>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</si>
  <si>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</si>
  <si>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</si>
  <si>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</si>
  <si>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</si>
  <si>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</si>
  <si>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</si>
  <si>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</si>
  <si>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</si>
  <si>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</si>
  <si>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</si>
  <si>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</si>
  <si>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</si>
  <si>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</si>
  <si>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</si>
  <si>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</si>
  <si>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</si>
  <si>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</si>
  <si>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</si>
  <si>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</si>
  <si>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</si>
  <si>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</si>
  <si>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</si>
  <si>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</si>
  <si>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</si>
  <si>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</si>
  <si>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</si>
  <si>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</si>
  <si>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</si>
  <si>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</si>
  <si>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</si>
  <si>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</si>
  <si>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</si>
  <si>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</si>
  <si>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</si>
  <si>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</si>
  <si>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</si>
  <si>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</si>
  <si>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</si>
  <si>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</si>
  <si>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</si>
  <si>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</si>
  <si>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</si>
  <si>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</si>
  <si>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</si>
  <si>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</si>
  <si>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</si>
  <si>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</si>
  <si>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</si>
  <si>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</si>
  <si>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</si>
  <si>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</si>
  <si>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</si>
  <si>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</si>
  <si>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</si>
  <si>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</si>
  <si>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</si>
  <si>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</si>
  <si>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</si>
  <si>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</si>
  <si>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</si>
  <si>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</si>
  <si>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</si>
  <si>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</si>
  <si>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</si>
  <si>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</si>
  <si>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</si>
  <si>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</si>
  <si>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</si>
  <si>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</si>
  <si>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</si>
  <si>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</si>
  <si>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</si>
  <si>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</si>
  <si>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</si>
  <si>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</si>
  <si>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</si>
  <si>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</si>
  <si>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</si>
  <si>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</si>
  <si>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</si>
  <si>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</si>
  <si>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</si>
  <si>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</si>
  <si>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</si>
  <si>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</si>
  <si>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</si>
  <si>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</si>
  <si>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</si>
  <si>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</si>
  <si>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</si>
  <si>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</si>
  <si>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</si>
  <si>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</si>
  <si>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</si>
  <si>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</si>
  <si>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</si>
  <si>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</si>
  <si>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</si>
  <si>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</si>
  <si>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</si>
  <si>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</si>
  <si>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</si>
  <si>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</si>
  <si>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</si>
  <si>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</si>
  <si>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</si>
  <si>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</si>
  <si>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</si>
  <si>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</si>
  <si>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</si>
  <si>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</si>
  <si>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</si>
  <si>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</si>
  <si>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</si>
  <si>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</si>
  <si>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</si>
  <si>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</si>
  <si>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</si>
  <si>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</si>
  <si>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</si>
  <si>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</si>
  <si>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</si>
  <si>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</si>
  <si>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</si>
  <si>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</si>
  <si>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</si>
  <si>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</si>
  <si>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</si>
  <si>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</si>
  <si>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</si>
  <si>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</si>
  <si>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</si>
  <si>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</si>
  <si>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</si>
  <si>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</si>
  <si>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</si>
  <si>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</si>
  <si>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</si>
  <si>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</si>
  <si>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</si>
  <si>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</si>
  <si>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</si>
  <si>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</si>
  <si>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</si>
  <si>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</si>
  <si>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</si>
  <si>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</si>
  <si>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</si>
  <si>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</si>
  <si>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</si>
  <si>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</si>
  <si>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</si>
  <si>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</si>
  <si>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</si>
  <si>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</si>
  <si>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</si>
  <si>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</si>
  <si>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</si>
  <si>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</si>
  <si>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</si>
  <si>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</si>
  <si>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</si>
  <si>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</si>
  <si>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</si>
  <si>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</si>
  <si>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</si>
  <si>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</si>
  <si>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</si>
  <si>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</si>
  <si>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</si>
  <si>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</si>
  <si>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</si>
  <si>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</si>
  <si>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</si>
  <si>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</si>
  <si>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</si>
  <si>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</si>
  <si>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</si>
  <si>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</si>
  <si>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</si>
  <si>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</si>
  <si>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</si>
  <si>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</si>
  <si>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</si>
  <si>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</si>
  <si>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</si>
  <si>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</si>
  <si>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</si>
  <si>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</si>
  <si>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</si>
  <si>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</si>
  <si>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</si>
  <si>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</si>
  <si>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</si>
  <si>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</si>
  <si>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</si>
  <si>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</si>
  <si>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</si>
  <si>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</si>
  <si>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</si>
  <si>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</si>
  <si>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</si>
  <si>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</si>
  <si>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</si>
  <si>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</si>
  <si>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</si>
  <si>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</si>
  <si>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</si>
  <si>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</si>
  <si>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</si>
  <si>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</si>
  <si>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</si>
  <si>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</si>
  <si>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</si>
  <si>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</si>
  <si>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</si>
  <si>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</si>
  <si>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</si>
  <si>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</si>
  <si>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</si>
  <si>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</si>
  <si>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</si>
  <si>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</si>
  <si>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</si>
  <si>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</si>
  <si>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</si>
  <si>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</si>
  <si>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</si>
  <si>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</si>
  <si>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</si>
  <si>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</si>
  <si>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</si>
  <si>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</si>
  <si>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</si>
  <si>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</si>
  <si>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</si>
  <si>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</si>
  <si>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</si>
  <si>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</si>
  <si>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</si>
  <si>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</si>
  <si>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</si>
  <si>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</si>
  <si>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</si>
  <si>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</si>
  <si>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</si>
  <si>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</si>
  <si>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</si>
  <si>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</si>
  <si>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</si>
  <si>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</si>
  <si>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</si>
  <si>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</si>
  <si>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</si>
  <si>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</si>
  <si>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</si>
  <si>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</si>
  <si>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</si>
  <si>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</si>
  <si>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</si>
  <si>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</si>
  <si>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</si>
  <si>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</si>
  <si>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</si>
  <si>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</si>
  <si>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</si>
  <si>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</si>
  <si>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</si>
  <si>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</si>
  <si>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</si>
  <si>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</si>
  <si>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</si>
  <si>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</si>
  <si>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</si>
  <si>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</si>
  <si>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</si>
  <si>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</si>
  <si>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</si>
  <si>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</si>
  <si>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</si>
  <si>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</si>
  <si>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</si>
  <si>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</si>
  <si>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</si>
  <si>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</si>
  <si>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</si>
  <si>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</si>
  <si>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</si>
  <si>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</si>
  <si>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</si>
  <si>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</si>
  <si>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</si>
  <si>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</si>
  <si>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</si>
  <si>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</si>
  <si>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</si>
  <si>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</si>
  <si>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</si>
  <si>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</si>
  <si>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</si>
  <si>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</si>
  <si>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</si>
  <si>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</si>
  <si>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</si>
  <si>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</si>
  <si>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</si>
  <si>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</si>
  <si>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</si>
  <si>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</si>
  <si>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</si>
  <si>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</si>
  <si>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</si>
  <si>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</si>
  <si>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</si>
  <si>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</si>
  <si>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</si>
  <si>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</si>
  <si>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</si>
  <si>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</si>
  <si>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</si>
  <si>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</si>
  <si>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</si>
  <si>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</si>
  <si>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</si>
  <si>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</si>
  <si>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</si>
  <si>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</si>
  <si>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</si>
  <si>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</si>
  <si>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</si>
  <si>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</si>
  <si>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</si>
  <si>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</si>
  <si>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</si>
  <si>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</si>
  <si>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</si>
  <si>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</si>
  <si>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</si>
  <si>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</si>
  <si>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</si>
  <si>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</si>
  <si>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</si>
  <si>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</si>
  <si>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</si>
  <si>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</si>
  <si>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</si>
  <si>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</si>
  <si>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</si>
  <si>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</si>
  <si>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</si>
  <si>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</si>
  <si>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</si>
  <si>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</si>
  <si>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</si>
  <si>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</si>
  <si>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</si>
  <si>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</si>
  <si>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</si>
  <si>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</si>
  <si>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</si>
  <si>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</si>
  <si>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</si>
  <si>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</si>
  <si>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</si>
  <si>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</si>
  <si>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</si>
  <si>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</si>
  <si>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</si>
  <si>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</si>
  <si>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</si>
  <si>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</si>
  <si>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</si>
  <si>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</si>
  <si>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</si>
  <si>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</si>
  <si>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</si>
  <si>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</si>
  <si>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</si>
  <si>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</si>
  <si>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</si>
  <si>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</si>
  <si>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</si>
  <si>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</si>
  <si>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</si>
  <si>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</si>
  <si>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</si>
  <si>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</si>
  <si>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</si>
  <si>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</si>
  <si>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</si>
  <si>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</si>
  <si>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</si>
  <si>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</si>
  <si>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</si>
  <si>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</si>
  <si>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</si>
  <si>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</si>
  <si>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</si>
  <si>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</si>
  <si>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</si>
  <si>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</si>
  <si>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</si>
  <si>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</si>
  <si>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</si>
  <si>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</si>
  <si>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</si>
  <si>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</si>
  <si>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</si>
  <si>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</si>
  <si>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</si>
  <si>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</si>
  <si>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</si>
  <si>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</si>
  <si>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</si>
  <si>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</si>
  <si>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</si>
  <si>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</si>
  <si>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</si>
  <si>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</si>
  <si>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</si>
  <si>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</si>
  <si>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</si>
  <si>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</si>
  <si>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</si>
  <si>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</si>
  <si>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</si>
  <si>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</si>
  <si>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</si>
  <si>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</si>
  <si>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</si>
  <si>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</si>
  <si>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</si>
  <si>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</si>
  <si>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</si>
  <si>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</si>
  <si>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</si>
  <si>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</si>
  <si>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</si>
  <si>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</si>
  <si>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</si>
  <si>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</si>
  <si>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</si>
  <si>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</si>
  <si>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</si>
  <si>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</si>
  <si>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</si>
  <si>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</si>
  <si>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</si>
  <si>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</si>
  <si>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</si>
  <si>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</si>
  <si>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</si>
  <si>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</si>
  <si>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</si>
  <si>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</si>
  <si>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</si>
  <si>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</si>
  <si>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</si>
  <si>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</si>
  <si>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</si>
  <si>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</si>
  <si>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</si>
  <si>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</si>
  <si>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</si>
  <si>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</si>
  <si>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</si>
  <si>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</si>
  <si>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</si>
  <si>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</si>
  <si>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</si>
  <si>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</si>
  <si>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</si>
  <si>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</si>
  <si>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</si>
  <si>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</si>
  <si>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</si>
  <si>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</si>
  <si>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</si>
  <si>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</si>
  <si>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</si>
  <si>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</si>
  <si>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</si>
  <si>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</si>
  <si>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</si>
  <si>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</si>
  <si>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</si>
  <si>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</si>
  <si>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</si>
  <si>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</si>
  <si>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</si>
  <si>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</si>
  <si>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</si>
  <si>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</si>
  <si>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</si>
  <si>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</si>
  <si>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</si>
  <si>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</si>
  <si>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</si>
  <si>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</si>
  <si>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</si>
  <si>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</si>
  <si>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</si>
  <si>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</si>
  <si>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</si>
  <si>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</si>
  <si>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</si>
  <si>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</si>
  <si>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</si>
  <si>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</si>
  <si>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</si>
  <si>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</si>
  <si>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</si>
  <si>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</si>
  <si>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</si>
  <si>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</si>
  <si>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</si>
  <si>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</si>
  <si>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</si>
  <si>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</si>
  <si>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</si>
  <si>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</si>
  <si>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</si>
  <si>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</si>
  <si>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</si>
  <si>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</si>
  <si>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</si>
  <si>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</si>
  <si>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</si>
  <si>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</si>
  <si>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</si>
  <si>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</si>
  <si>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</si>
  <si>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</si>
  <si>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</si>
  <si>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</si>
  <si>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</si>
  <si>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</si>
  <si>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</si>
  <si>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</si>
  <si>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</si>
  <si>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</si>
  <si>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</si>
  <si>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</si>
  <si>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</si>
  <si>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</si>
  <si>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</si>
  <si>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</si>
  <si>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</si>
  <si>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</si>
  <si>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</si>
  <si>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</si>
  <si>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</si>
  <si>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</si>
  <si>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</si>
  <si>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</si>
  <si>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</si>
  <si>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</si>
  <si>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</si>
  <si>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</si>
  <si>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</si>
  <si>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</si>
  <si>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</si>
  <si>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</si>
  <si>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</si>
  <si>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</si>
  <si>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</si>
  <si>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</si>
  <si>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</si>
  <si>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</si>
  <si>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</si>
  <si>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</si>
  <si>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</si>
  <si>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</si>
  <si>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</si>
  <si>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</si>
  <si>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</si>
  <si>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</si>
  <si>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</si>
  <si>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</si>
  <si>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</si>
  <si>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</si>
  <si>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</si>
  <si>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</si>
  <si>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</si>
  <si>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</si>
  <si>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</si>
  <si>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</si>
  <si>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</si>
  <si>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</si>
  <si>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</si>
  <si>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</si>
  <si>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</si>
  <si>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</si>
  <si>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</si>
  <si>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</si>
  <si>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</si>
  <si>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</si>
  <si>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</si>
  <si>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</si>
  <si>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</si>
  <si>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</si>
  <si>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</si>
  <si>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</si>
  <si>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</si>
  <si>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</si>
  <si>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</si>
  <si>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</si>
  <si>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</si>
  <si>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</si>
  <si>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</si>
  <si>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</si>
  <si>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</si>
  <si>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</si>
  <si>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</si>
  <si>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</si>
  <si>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</si>
  <si>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</si>
  <si>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</si>
  <si>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</si>
  <si>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</si>
  <si>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</si>
  <si>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</si>
  <si>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</si>
  <si>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</si>
  <si>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</si>
  <si>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</si>
  <si>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</si>
  <si>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</si>
  <si>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</si>
  <si>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</si>
  <si>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</si>
  <si>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</si>
  <si>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</si>
  <si>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</si>
  <si>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</si>
  <si>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</si>
  <si>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</si>
  <si>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</si>
  <si>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</si>
  <si>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</si>
  <si>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</si>
  <si>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</si>
  <si>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</si>
  <si>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</si>
  <si>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</si>
  <si>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</si>
  <si>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</si>
  <si>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</si>
  <si>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</si>
  <si>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</si>
  <si>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</si>
  <si>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</si>
  <si>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</si>
  <si>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</si>
  <si>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</si>
  <si>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</si>
  <si>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</si>
  <si>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</si>
  <si>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</si>
  <si>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</si>
  <si>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</si>
  <si>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</si>
  <si>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</si>
  <si>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</si>
  <si>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</si>
  <si>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</si>
  <si>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</si>
  <si>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</si>
  <si>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</si>
  <si>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</si>
  <si>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</si>
  <si>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</si>
  <si>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</si>
  <si>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</si>
  <si>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</si>
  <si>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</si>
  <si>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</si>
  <si>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</si>
  <si>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</si>
  <si>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</si>
  <si>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</si>
  <si>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</si>
  <si>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</si>
  <si>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</si>
  <si>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</si>
  <si>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</si>
  <si>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</si>
  <si>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</si>
  <si>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</si>
  <si>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</si>
  <si>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</si>
  <si>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</si>
  <si>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</si>
  <si>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</si>
  <si>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</si>
  <si>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</si>
  <si>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</si>
  <si>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</si>
  <si>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</si>
  <si>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</si>
  <si>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</si>
  <si>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</si>
  <si>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</si>
  <si>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</si>
  <si>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</si>
  <si>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</si>
  <si>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</si>
  <si>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</si>
  <si>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</si>
  <si>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</si>
  <si>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</si>
  <si>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</si>
  <si>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</si>
  <si>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</si>
  <si>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</si>
  <si>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</si>
  <si>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</si>
  <si>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</si>
  <si>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</si>
  <si>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</si>
  <si>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</si>
  <si>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</si>
  <si>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</si>
  <si>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</si>
  <si>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</si>
  <si>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</si>
  <si>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</si>
  <si>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</si>
  <si>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</si>
  <si>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</si>
  <si>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</si>
  <si>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</si>
  <si>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</si>
  <si>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</si>
  <si>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</si>
  <si>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</si>
  <si>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</si>
  <si>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</si>
  <si>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</si>
  <si>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</si>
  <si>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</si>
  <si>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</si>
  <si>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</si>
  <si>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</si>
  <si>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</si>
  <si>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</si>
  <si>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</si>
  <si>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</si>
  <si>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</si>
  <si>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</si>
  <si>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</si>
  <si>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</si>
  <si>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</si>
  <si>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</si>
  <si>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</si>
  <si>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</si>
  <si>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</si>
  <si>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</si>
  <si>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</si>
  <si>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</si>
  <si>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</si>
  <si>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</si>
  <si>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</si>
  <si>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</si>
  <si>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</si>
  <si>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</si>
  <si>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</si>
  <si>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</si>
  <si>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</si>
  <si>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</si>
  <si>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</si>
  <si>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</si>
  <si>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</si>
  <si>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</si>
  <si>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</si>
  <si>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</si>
  <si>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</si>
  <si>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</si>
  <si>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</si>
  <si>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</si>
  <si>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</si>
  <si>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</si>
  <si>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</si>
  <si>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</si>
  <si>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</si>
  <si>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</si>
  <si>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</si>
  <si>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</si>
  <si>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</si>
  <si>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</si>
  <si>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</si>
  <si>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</si>
  <si>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</si>
  <si>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</si>
  <si>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</si>
  <si>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</si>
  <si>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</si>
  <si>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</si>
  <si>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</si>
  <si>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</si>
  <si>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</si>
  <si>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</si>
  <si>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</si>
  <si>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</si>
  <si>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</si>
  <si>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</si>
  <si>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</si>
  <si>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</si>
  <si>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</si>
  <si>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</si>
  <si>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</si>
  <si>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</si>
  <si>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</si>
  <si>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</si>
  <si>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</si>
  <si>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</si>
  <si>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</si>
  <si>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</si>
  <si>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</si>
  <si>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</si>
  <si>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</si>
  <si>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</si>
  <si>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</si>
  <si>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</si>
  <si>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</si>
  <si>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</si>
  <si>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</si>
  <si>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</si>
  <si>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</si>
  <si>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</si>
  <si>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</si>
  <si>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</si>
  <si>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</si>
  <si>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</si>
  <si>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</si>
  <si>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</si>
  <si>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</si>
  <si>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</si>
  <si>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</si>
  <si>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</si>
  <si>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</si>
  <si>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</si>
  <si>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</si>
  <si>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</si>
  <si>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</si>
  <si>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</si>
  <si>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</si>
  <si>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</si>
  <si>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</si>
  <si>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</si>
  <si>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</si>
  <si>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</si>
  <si>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</si>
  <si>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</si>
  <si>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</si>
  <si>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</si>
  <si>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</si>
  <si>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</si>
  <si>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</si>
  <si>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</si>
  <si>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</si>
  <si>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</si>
  <si>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</si>
  <si>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</si>
  <si>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</si>
  <si>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</si>
  <si>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</si>
  <si>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</si>
  <si>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</si>
  <si>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</si>
  <si>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</si>
  <si>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</si>
  <si>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</si>
  <si>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</si>
  <si>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</si>
  <si>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</si>
  <si>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</si>
  <si>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</si>
  <si>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</si>
  <si>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</si>
  <si>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</si>
  <si>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</si>
  <si>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</si>
  <si>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</si>
  <si>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</si>
  <si>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</si>
  <si>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</si>
  <si>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</si>
  <si>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</si>
  <si>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</si>
  <si>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</si>
  <si>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</si>
  <si>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</si>
  <si>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</si>
  <si>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</si>
  <si>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</si>
  <si>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</si>
  <si>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</si>
  <si>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</si>
  <si>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</si>
  <si>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</si>
  <si>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</si>
  <si>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</si>
  <si>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</si>
  <si>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</si>
  <si>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</si>
  <si>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</si>
  <si>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</si>
  <si>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</si>
  <si>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</si>
  <si>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</si>
  <si>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</si>
  <si>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</si>
  <si>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</si>
  <si>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</si>
  <si>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</si>
  <si>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</si>
  <si>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</si>
  <si>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</si>
  <si>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</si>
  <si>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</si>
  <si>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</si>
  <si>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</si>
  <si>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</si>
  <si>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</si>
  <si>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</si>
  <si>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</si>
  <si>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</si>
  <si>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</si>
  <si>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</si>
  <si>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</si>
  <si>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</si>
  <si>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</si>
  <si>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</si>
  <si>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</si>
  <si>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</si>
  <si>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</si>
  <si>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</si>
  <si>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</si>
  <si>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</si>
  <si>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</si>
  <si>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</si>
  <si>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</si>
  <si>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</si>
  <si>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</si>
  <si>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</si>
  <si>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</si>
  <si>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</si>
  <si>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</si>
  <si>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</si>
  <si>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</si>
  <si>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</si>
  <si>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</si>
  <si>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</si>
  <si>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</si>
  <si>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</si>
  <si>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</si>
  <si>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</si>
  <si>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</si>
  <si>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</si>
  <si>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</si>
  <si>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</si>
  <si>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</si>
  <si>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</si>
  <si>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</si>
  <si>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</si>
  <si>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</si>
  <si>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</si>
  <si>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</si>
  <si>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</si>
  <si>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</si>
  <si>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</si>
  <si>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</si>
  <si>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</si>
  <si>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</si>
  <si>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</si>
  <si>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</si>
  <si>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</si>
  <si>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</si>
  <si>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</si>
  <si>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</si>
  <si>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</si>
  <si>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</si>
  <si>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</si>
  <si>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</si>
  <si>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</si>
  <si>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</si>
  <si>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</si>
  <si>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</si>
  <si>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</si>
  <si>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</si>
  <si>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</si>
  <si>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</si>
  <si>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</si>
  <si>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</si>
  <si>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</si>
  <si>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</si>
  <si>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</si>
  <si>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</si>
  <si>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</si>
  <si>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</si>
  <si>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</si>
  <si>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</si>
  <si>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</si>
  <si>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</si>
  <si>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</si>
  <si>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</si>
  <si>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</si>
  <si>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</si>
  <si>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</si>
  <si>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</si>
  <si>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</si>
  <si>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</si>
  <si>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</si>
  <si>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</si>
  <si>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</si>
  <si>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</si>
  <si>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</si>
  <si>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</si>
  <si>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</si>
  <si>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</si>
  <si>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</si>
  <si>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</si>
  <si>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</si>
  <si>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</si>
  <si>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</si>
  <si>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</si>
  <si>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</si>
  <si>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</si>
  <si>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</si>
  <si>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</si>
  <si>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</si>
  <si>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</si>
  <si>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</si>
  <si>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</si>
  <si>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</si>
  <si>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</si>
  <si>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</si>
  <si>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</si>
  <si>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</si>
  <si>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</si>
  <si>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</si>
  <si>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</si>
  <si>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</si>
  <si>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</si>
  <si>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</si>
  <si>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</si>
  <si>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</si>
  <si>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</si>
  <si>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</si>
  <si>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</si>
  <si>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</si>
  <si>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</si>
  <si>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</si>
  <si>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</si>
  <si>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</si>
  <si>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</si>
  <si>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</si>
  <si>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</si>
  <si>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</si>
  <si>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</si>
  <si>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</si>
  <si>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</si>
  <si>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</si>
  <si>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</si>
  <si>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</si>
  <si>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</si>
  <si>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</si>
  <si>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</si>
  <si>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</si>
  <si>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</si>
  <si>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</si>
  <si>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</si>
  <si>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</si>
  <si>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</si>
  <si>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</si>
  <si>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</si>
  <si>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</si>
  <si>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</si>
  <si>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</si>
  <si>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</si>
  <si>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</si>
  <si>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</si>
  <si>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</si>
  <si>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</si>
  <si>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</si>
  <si>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</si>
  <si>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</si>
  <si>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</si>
  <si>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</si>
  <si>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</si>
  <si>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</si>
  <si>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</si>
  <si>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</si>
  <si>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</si>
  <si>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</si>
  <si>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</si>
  <si>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</si>
  <si>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</si>
  <si>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</si>
  <si>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</si>
  <si>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</si>
  <si>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</si>
  <si>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</si>
  <si>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</si>
  <si>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</si>
  <si>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</si>
  <si>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</si>
  <si>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</si>
  <si>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</si>
  <si>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</si>
  <si>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</si>
  <si>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</si>
  <si>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</si>
  <si>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</si>
  <si>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</si>
  <si>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</si>
  <si>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</si>
  <si>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</si>
  <si>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</si>
  <si>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</si>
  <si>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</si>
  <si>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</si>
  <si>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</si>
  <si>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</si>
  <si>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</si>
  <si>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</si>
  <si>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</si>
  <si>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</si>
  <si>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</si>
  <si>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</si>
  <si>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</si>
  <si>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</si>
  <si>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</si>
  <si>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</si>
  <si>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</si>
  <si>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</si>
  <si>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</si>
  <si>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</si>
  <si>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</si>
  <si>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</si>
  <si>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</si>
  <si>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</si>
  <si>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</si>
  <si>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</si>
  <si>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</si>
  <si>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</si>
  <si>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</si>
  <si>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</si>
  <si>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</si>
  <si>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</si>
  <si>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</si>
  <si>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</si>
  <si>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</si>
  <si>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</si>
  <si>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</si>
  <si>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</si>
  <si>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</si>
  <si>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</si>
  <si>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</si>
  <si>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</si>
  <si>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</si>
  <si>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</si>
  <si>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</si>
  <si>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</si>
  <si>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</si>
  <si>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</si>
  <si>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</si>
  <si>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</si>
  <si>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</si>
  <si>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</si>
  <si>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</si>
  <si>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</si>
  <si>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</si>
  <si>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</si>
  <si>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</si>
  <si>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</si>
  <si>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</si>
  <si>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</si>
  <si>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</si>
  <si>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</si>
  <si>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</si>
  <si>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</si>
  <si>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</si>
  <si>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</si>
  <si>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</si>
  <si>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</si>
  <si>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</si>
  <si>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</si>
  <si>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</si>
  <si>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</si>
  <si>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</si>
  <si>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</si>
  <si>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</si>
  <si>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</si>
  <si>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</si>
  <si>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</si>
  <si>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</si>
  <si>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</si>
  <si>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</si>
  <si>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</si>
  <si>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</si>
  <si>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</si>
  <si>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</si>
  <si>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</si>
  <si>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</si>
  <si>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</si>
  <si>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</si>
  <si>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</si>
  <si>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</si>
  <si>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</si>
  <si>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</si>
  <si>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</si>
  <si>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</si>
  <si>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</si>
  <si>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</si>
  <si>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</si>
  <si>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</si>
  <si>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</si>
  <si>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</si>
  <si>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</si>
  <si>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</si>
  <si>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</si>
  <si>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</si>
  <si>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</si>
  <si>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</si>
  <si>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</si>
  <si>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</si>
  <si>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</si>
  <si>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</si>
  <si>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</si>
  <si>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</si>
  <si>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</si>
  <si>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</si>
  <si>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</si>
  <si>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</si>
  <si>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</si>
  <si>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</si>
  <si>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</si>
  <si>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</si>
  <si>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</si>
  <si>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</si>
  <si>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</si>
  <si>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</si>
  <si>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</si>
  <si>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</si>
  <si>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</si>
  <si>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</si>
  <si>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</si>
  <si>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</si>
  <si>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</si>
  <si>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</si>
  <si>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</si>
  <si>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</si>
  <si>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</si>
  <si>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</si>
  <si>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</si>
  <si>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</si>
  <si>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</si>
  <si>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</si>
  <si>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</si>
  <si>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</si>
  <si>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</si>
  <si>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</si>
  <si>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</si>
  <si>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</si>
  <si>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</si>
  <si>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</si>
  <si>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</si>
  <si>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</si>
  <si>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</si>
  <si>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</si>
  <si>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</si>
  <si>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</si>
  <si>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</si>
  <si>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</si>
  <si>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</si>
  <si>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</si>
  <si>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</si>
  <si>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</si>
  <si>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</si>
  <si>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</si>
  <si>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</si>
  <si>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</si>
  <si>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</si>
  <si>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</si>
  <si>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</si>
  <si>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</si>
  <si>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</si>
  <si>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</si>
  <si>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</si>
  <si>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</si>
  <si>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</si>
  <si>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</si>
  <si>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</si>
  <si>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</si>
  <si>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</si>
  <si>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</si>
  <si>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</si>
  <si>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</si>
  <si>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</si>
  <si>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</si>
  <si>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</si>
  <si>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</si>
  <si>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</si>
  <si>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</si>
  <si>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</si>
  <si>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</si>
  <si>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</si>
  <si>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</si>
  <si>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</si>
  <si>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</si>
  <si>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</si>
  <si>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</si>
  <si>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</si>
  <si>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</si>
  <si>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</si>
  <si>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</si>
  <si>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</si>
  <si>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</si>
  <si>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</si>
  <si>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</si>
  <si>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</si>
  <si>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</si>
  <si>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</si>
  <si>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</si>
  <si>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</si>
  <si>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</si>
  <si>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</si>
  <si>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</si>
  <si>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</si>
  <si>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</si>
  <si>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</si>
  <si>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</si>
  <si>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</si>
  <si>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</si>
  <si>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</si>
  <si>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</si>
  <si>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</si>
  <si>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</si>
  <si>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</si>
  <si>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</si>
  <si>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</si>
  <si>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</si>
  <si>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</si>
  <si>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</si>
  <si>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</si>
  <si>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</si>
  <si>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</si>
  <si>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</si>
  <si>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</si>
  <si>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</si>
  <si>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</si>
  <si>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</si>
  <si>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</si>
  <si>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</si>
  <si>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</si>
  <si>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</si>
  <si>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</si>
  <si>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</si>
  <si>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</si>
  <si>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</si>
  <si>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</si>
  <si>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</si>
  <si>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</si>
  <si>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</si>
  <si>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</si>
  <si>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</si>
  <si>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</si>
  <si>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</si>
  <si>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</si>
  <si>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</si>
  <si>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</si>
  <si>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</si>
  <si>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</si>
  <si>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</si>
  <si>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</si>
  <si>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</si>
  <si>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</si>
  <si>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</si>
  <si>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</si>
  <si>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</si>
  <si>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</si>
  <si>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</si>
  <si>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</si>
  <si>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</si>
  <si>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</si>
  <si>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</si>
  <si>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</si>
  <si>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</si>
  <si>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</si>
  <si>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</si>
  <si>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</si>
  <si>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</si>
  <si>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</si>
  <si>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</si>
  <si>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</si>
  <si>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</si>
  <si>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</si>
  <si>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</si>
  <si>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</si>
  <si>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</si>
  <si>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</si>
  <si>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</si>
  <si>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</si>
  <si>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</si>
  <si>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</si>
  <si>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</si>
  <si>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</si>
  <si>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</si>
  <si>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</si>
  <si>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</si>
  <si>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</si>
  <si>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</si>
  <si>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</si>
  <si>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</si>
  <si>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</si>
  <si>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</si>
  <si>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</si>
  <si>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</si>
  <si>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</si>
  <si>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</si>
  <si>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</si>
  <si>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</si>
  <si>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</si>
  <si>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</si>
  <si>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</si>
  <si>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</si>
  <si>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</si>
  <si>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</si>
  <si>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</si>
  <si>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</si>
  <si>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</si>
  <si>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</si>
  <si>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</si>
  <si>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</si>
  <si>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</si>
  <si>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</si>
  <si>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</si>
  <si>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</si>
  <si>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</si>
  <si>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</si>
  <si>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</si>
  <si>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</si>
  <si>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</si>
  <si>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</si>
  <si>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</si>
  <si>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</si>
  <si>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</si>
  <si>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</si>
  <si>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</si>
  <si>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</si>
  <si>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</si>
  <si>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</si>
  <si>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</si>
  <si>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</si>
  <si>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</si>
  <si>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</si>
  <si>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</si>
  <si>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</si>
  <si>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</si>
  <si>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</si>
  <si>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</si>
  <si>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</si>
  <si>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</si>
  <si>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</si>
  <si>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</si>
  <si>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</si>
  <si>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</si>
  <si>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</si>
  <si>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</si>
  <si>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</si>
  <si>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</si>
  <si>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</si>
  <si>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</si>
  <si>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</si>
  <si>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</si>
  <si>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</si>
  <si>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</si>
  <si>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</si>
  <si>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</si>
  <si>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</si>
  <si>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</si>
  <si>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</si>
  <si>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</si>
  <si>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</si>
  <si>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</si>
  <si>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</si>
  <si>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</si>
  <si>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</si>
  <si>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</si>
  <si>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</si>
  <si>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</si>
  <si>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</si>
  <si>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</si>
  <si>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</si>
  <si>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</si>
  <si>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</si>
  <si>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</si>
  <si>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</si>
  <si>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</si>
  <si>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</si>
  <si>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</si>
  <si>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</si>
  <si>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</si>
  <si>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</si>
  <si>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</si>
  <si>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</si>
  <si>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</si>
  <si>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</si>
  <si>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</si>
  <si>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</si>
  <si>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</si>
  <si>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</si>
  <si>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</si>
  <si>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</si>
  <si>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</si>
  <si>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</si>
  <si>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</si>
  <si>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</si>
  <si>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</si>
  <si>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</si>
  <si>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</si>
  <si>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</si>
  <si>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</si>
  <si>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</si>
  <si>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</si>
  <si>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</si>
  <si>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</si>
  <si>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</si>
  <si>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</si>
  <si>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</si>
  <si>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</si>
  <si>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</si>
  <si>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</si>
  <si>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</si>
  <si>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</si>
  <si>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</si>
  <si>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</si>
  <si>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</si>
  <si>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</si>
  <si>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</si>
  <si>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</si>
  <si>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</si>
  <si>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</si>
  <si>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</si>
  <si>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</si>
  <si>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</si>
  <si>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</si>
  <si>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</si>
  <si>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</si>
  <si>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</si>
  <si>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</si>
  <si>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</si>
  <si>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</si>
  <si>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</si>
  <si>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</si>
  <si>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</si>
  <si>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</si>
  <si>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</si>
  <si>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</si>
  <si>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</si>
  <si>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</si>
  <si>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</si>
  <si>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</si>
  <si>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</si>
  <si>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</si>
  <si>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</si>
  <si>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</si>
  <si>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</si>
  <si>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</si>
  <si>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</si>
  <si>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</si>
  <si>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</si>
  <si>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</si>
  <si>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</si>
  <si>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</si>
  <si>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</si>
  <si>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</si>
  <si>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</si>
  <si>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</si>
  <si>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</si>
  <si>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</si>
  <si>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</si>
  <si>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</si>
  <si>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</si>
  <si>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</si>
  <si>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</si>
  <si>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</si>
  <si>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</si>
  <si>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</si>
  <si>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</si>
  <si>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</si>
  <si>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</si>
  <si>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</si>
  <si>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</si>
  <si>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</si>
  <si>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</si>
  <si>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</si>
  <si>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</si>
  <si>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</si>
  <si>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</si>
  <si>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</si>
  <si>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</si>
  <si>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</si>
  <si>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</si>
  <si>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</si>
  <si>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</si>
  <si>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</si>
  <si>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</si>
  <si>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</si>
  <si>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</si>
  <si>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</si>
  <si>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</si>
  <si>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</si>
  <si>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</si>
  <si>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</si>
  <si>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</si>
  <si>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</si>
  <si>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</si>
  <si>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</si>
  <si>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</si>
  <si>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</si>
  <si>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</si>
  <si>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</si>
  <si>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</si>
  <si>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</si>
  <si>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</si>
  <si>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</si>
  <si>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</si>
  <si>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</si>
  <si>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</si>
  <si>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</si>
  <si>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</si>
  <si>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</si>
  <si>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</si>
  <si>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</si>
  <si>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</si>
  <si>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</si>
  <si>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</si>
  <si>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</si>
  <si>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</si>
  <si>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</si>
  <si>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</si>
  <si>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</si>
  <si>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</si>
  <si>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</si>
  <si>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</si>
  <si>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</si>
  <si>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</si>
  <si>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</si>
  <si>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</si>
  <si>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</si>
  <si>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</si>
  <si>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</si>
  <si>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</si>
  <si>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</si>
  <si>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</si>
  <si>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</si>
  <si>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</si>
  <si>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</si>
  <si>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</si>
  <si>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</si>
  <si>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</si>
  <si>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</si>
  <si>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</si>
  <si>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</si>
  <si>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</si>
  <si>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</si>
  <si>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</si>
  <si>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</si>
  <si>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</si>
  <si>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</si>
  <si>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</si>
  <si>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</si>
  <si>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</si>
  <si>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</si>
  <si>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</si>
  <si>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</si>
  <si>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</si>
  <si>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</si>
  <si>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</si>
  <si>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</si>
  <si>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</si>
  <si>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</si>
  <si>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</si>
  <si>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</si>
  <si>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</si>
  <si>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</si>
  <si>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</si>
  <si>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</si>
  <si>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</si>
  <si>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</si>
  <si>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</si>
  <si>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</si>
  <si>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</si>
  <si>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</si>
  <si>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</si>
  <si>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</si>
  <si>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</si>
  <si>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</si>
  <si>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</si>
  <si>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</si>
  <si>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</si>
  <si>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</si>
  <si>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</si>
  <si>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</si>
  <si>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</si>
  <si>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</si>
  <si>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</si>
  <si>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</si>
  <si>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</si>
  <si>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</si>
  <si>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</si>
  <si>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</si>
  <si>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</si>
  <si>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</si>
  <si>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</si>
  <si>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</si>
  <si>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</si>
  <si>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</si>
  <si>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</si>
  <si>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</si>
  <si>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</si>
  <si>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</si>
  <si>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</si>
  <si>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</si>
  <si>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</si>
  <si>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</si>
  <si>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</si>
  <si>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</si>
  <si>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</si>
  <si>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</si>
  <si>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</si>
  <si>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</si>
  <si>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</si>
  <si>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</si>
  <si>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</si>
  <si>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</si>
  <si>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</si>
  <si>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</si>
  <si>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</si>
  <si>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</si>
  <si>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</si>
  <si>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</si>
  <si>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</si>
  <si>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</si>
  <si>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</si>
  <si>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</si>
  <si>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</si>
  <si>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</si>
  <si>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</si>
  <si>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</si>
  <si>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</si>
  <si>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</si>
  <si>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</si>
  <si>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</si>
  <si>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</si>
  <si>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</si>
  <si>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</si>
  <si>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</si>
  <si>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</si>
  <si>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</si>
  <si>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</si>
  <si>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</si>
  <si>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</si>
  <si>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</si>
  <si>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</si>
  <si>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</si>
  <si>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</si>
  <si>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</si>
  <si>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</si>
  <si>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</si>
  <si>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</si>
  <si>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</si>
  <si>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</si>
  <si>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</si>
  <si>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</si>
  <si>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</si>
  <si>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</si>
  <si>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</si>
  <si>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</si>
  <si>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</si>
  <si>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</si>
  <si>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</si>
  <si>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</si>
  <si>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</si>
  <si>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</si>
  <si>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</si>
  <si>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</si>
  <si>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</si>
  <si>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</si>
  <si>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</si>
  <si>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</si>
  <si>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</si>
  <si>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</si>
  <si>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</si>
  <si>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</si>
  <si>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</si>
  <si>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</si>
  <si>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</si>
  <si>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</si>
  <si>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</si>
  <si>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</si>
  <si>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</si>
  <si>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</si>
  <si>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</si>
  <si>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</si>
  <si>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</si>
  <si>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</si>
  <si>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</si>
  <si>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</si>
  <si>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</si>
  <si>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</si>
  <si>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</si>
  <si>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</si>
  <si>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</si>
  <si>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</si>
  <si>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</si>
  <si>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</si>
  <si>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</si>
  <si>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</si>
  <si>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</si>
  <si>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</si>
  <si>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</si>
  <si>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</si>
  <si>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</si>
  <si>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</si>
  <si>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</si>
  <si>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</si>
  <si>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</si>
  <si>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</si>
  <si>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</si>
  <si>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</si>
  <si>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</si>
  <si>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</si>
  <si>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</si>
  <si>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</si>
  <si>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</si>
  <si>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</si>
  <si>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</si>
  <si>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</si>
  <si>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</si>
  <si>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</si>
  <si>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</si>
  <si>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</si>
  <si>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</si>
  <si>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</si>
  <si>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</si>
  <si>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</si>
  <si>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</si>
  <si>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</si>
  <si>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</si>
  <si>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</si>
  <si>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</si>
  <si>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</si>
  <si>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</si>
  <si>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</si>
  <si>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</si>
  <si>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</si>
  <si>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</si>
  <si>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</si>
  <si>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</si>
  <si>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</si>
  <si>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</si>
  <si>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</si>
  <si>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</si>
  <si>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</si>
  <si>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</si>
  <si>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</si>
  <si>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</si>
  <si>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</si>
  <si>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</si>
  <si>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</si>
  <si>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</si>
  <si>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</si>
  <si>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</si>
  <si>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</si>
  <si>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</si>
  <si>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</si>
  <si>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</si>
  <si>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</si>
  <si>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</si>
  <si>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</si>
  <si>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</si>
  <si>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</si>
  <si>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</si>
  <si>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</si>
  <si>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</si>
  <si>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</si>
  <si>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</si>
  <si>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</si>
  <si>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</si>
  <si>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</si>
  <si>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</si>
  <si>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</si>
  <si>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</si>
  <si>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</si>
  <si>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</si>
  <si>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</si>
  <si>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</si>
  <si>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</si>
  <si>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</si>
  <si>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</si>
  <si>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</si>
  <si>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</si>
  <si>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</si>
  <si>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</si>
  <si>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</si>
  <si>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</si>
  <si>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</si>
  <si>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</si>
  <si>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</si>
  <si>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</si>
  <si>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</si>
  <si>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</si>
  <si>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</si>
  <si>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</si>
  <si>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</si>
  <si>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</si>
  <si>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</si>
  <si>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</si>
  <si>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</si>
  <si>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</si>
  <si>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</si>
  <si>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</si>
  <si>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</si>
  <si>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</si>
  <si>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</si>
  <si>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</si>
  <si>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</si>
  <si>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</si>
  <si>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</si>
  <si>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</si>
  <si>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</si>
  <si>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</si>
  <si>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</si>
  <si>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</si>
  <si>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</si>
  <si>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</si>
  <si>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</si>
  <si>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</si>
  <si>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</si>
  <si>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</si>
  <si>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</si>
  <si>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</si>
  <si>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</si>
  <si>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</si>
  <si>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</si>
  <si>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</si>
  <si>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</si>
  <si>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</si>
  <si>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</si>
  <si>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</si>
  <si>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</si>
  <si>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</si>
  <si>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</si>
  <si>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</si>
  <si>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</si>
  <si>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</si>
  <si>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</si>
  <si>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</si>
  <si>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</si>
  <si>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</si>
  <si>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</si>
  <si>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</si>
  <si>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</si>
  <si>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</si>
  <si>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</si>
  <si>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</si>
  <si>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</si>
  <si>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</si>
  <si>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</si>
  <si>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</si>
  <si>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</si>
  <si>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</si>
  <si>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</si>
  <si>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</si>
  <si>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</si>
  <si>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</si>
  <si>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</si>
  <si>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</si>
  <si>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</si>
  <si>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</si>
  <si>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</si>
  <si>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</si>
  <si>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</si>
  <si>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</si>
  <si>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</si>
  <si>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</si>
  <si>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</si>
  <si>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</si>
  <si>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</si>
  <si>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</si>
  <si>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</si>
  <si>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</si>
  <si>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</si>
  <si>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</si>
  <si>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</si>
  <si>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</si>
  <si>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</si>
  <si>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</si>
  <si>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</si>
  <si>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</si>
  <si>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</si>
  <si>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</si>
  <si>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</si>
  <si>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</si>
  <si>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</si>
  <si>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</si>
  <si>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</si>
  <si>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</si>
  <si>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</si>
  <si>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</si>
  <si>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</si>
  <si>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</si>
  <si>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</si>
  <si>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</si>
  <si>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</si>
  <si>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</si>
  <si>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</si>
  <si>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</si>
  <si>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</si>
  <si>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</si>
  <si>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</si>
  <si>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</si>
  <si>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</si>
  <si>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</si>
  <si>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</si>
  <si>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</si>
  <si>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</si>
  <si>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</si>
  <si>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</si>
  <si>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</si>
  <si>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</si>
  <si>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</si>
  <si>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</si>
  <si>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</si>
  <si>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</si>
  <si>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</si>
  <si>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</si>
  <si>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</si>
  <si>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</si>
  <si>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</si>
  <si>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</si>
  <si>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</si>
  <si>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</si>
  <si>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</si>
  <si>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</si>
  <si>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</si>
  <si>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</si>
  <si>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</si>
  <si>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</si>
  <si>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</si>
  <si>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</si>
  <si>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</si>
  <si>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</si>
  <si>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</si>
  <si>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</si>
  <si>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</si>
  <si>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</si>
  <si>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</si>
  <si>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</si>
  <si>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</si>
  <si>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</si>
  <si>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</si>
  <si>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</si>
  <si>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</si>
  <si>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</si>
  <si>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</si>
  <si>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</si>
  <si>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</si>
  <si>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</si>
  <si>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</si>
  <si>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</si>
  <si>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</si>
  <si>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</si>
  <si>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</si>
  <si>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</si>
  <si>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</si>
  <si>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</si>
  <si>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</si>
  <si>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</si>
  <si>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</si>
  <si>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</si>
  <si>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</si>
  <si>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</si>
  <si>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</si>
  <si>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</si>
  <si>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</si>
  <si>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</si>
  <si>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</si>
  <si>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</si>
  <si>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</si>
  <si>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</si>
  <si>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</si>
  <si>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</si>
  <si>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</si>
  <si>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</si>
  <si>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</si>
  <si>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</si>
  <si>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</si>
  <si>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</si>
  <si>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</si>
  <si>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</si>
  <si>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</si>
  <si>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</si>
  <si>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</si>
  <si>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</si>
  <si>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</si>
  <si>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</si>
  <si>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</si>
  <si>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</si>
  <si>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</si>
  <si>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</si>
  <si>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</si>
  <si>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</si>
  <si>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</si>
  <si>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</si>
  <si>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</si>
  <si>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</si>
  <si>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</si>
  <si>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</si>
  <si>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</si>
  <si>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</si>
  <si>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</si>
  <si>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</si>
  <si>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</si>
  <si>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</si>
  <si>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</si>
  <si>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</si>
  <si>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</si>
  <si>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</si>
  <si>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</si>
  <si>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</si>
  <si>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</si>
  <si>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</si>
  <si>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</si>
  <si>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</si>
  <si>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</si>
  <si>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</si>
  <si>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</si>
  <si>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</si>
  <si>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</si>
  <si>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</si>
  <si>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</si>
  <si>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</si>
  <si>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</si>
  <si>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</si>
  <si>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</si>
  <si>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</si>
  <si>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</si>
  <si>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</si>
  <si>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</si>
  <si>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</si>
  <si>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</si>
  <si>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</si>
  <si>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</si>
  <si>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</si>
  <si>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</si>
  <si>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</si>
  <si>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</si>
  <si>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</si>
  <si>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</si>
  <si>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</si>
  <si>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</si>
  <si>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</si>
  <si>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</si>
  <si>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</si>
  <si>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</si>
  <si>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</si>
  <si>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</si>
  <si>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</si>
  <si>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</si>
  <si>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</si>
  <si>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</si>
  <si>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</si>
  <si>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</si>
  <si>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</si>
  <si>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</si>
  <si>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</si>
  <si>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</si>
  <si>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</si>
  <si>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</si>
  <si>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</si>
  <si>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</si>
  <si>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</si>
  <si>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</si>
  <si>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</si>
  <si>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</si>
  <si>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</si>
  <si>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</si>
  <si>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</si>
  <si>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</si>
  <si>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</si>
  <si>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</si>
  <si>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</si>
  <si>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</si>
  <si>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</si>
  <si>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</si>
  <si>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</si>
  <si>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</si>
  <si>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</si>
  <si>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</si>
  <si>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</si>
  <si>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</si>
  <si>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</si>
  <si>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</si>
  <si>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</si>
  <si>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</si>
  <si>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</si>
  <si>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</si>
  <si>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</si>
  <si>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</si>
  <si>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</si>
  <si>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</si>
  <si>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</si>
  <si>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</si>
  <si>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</si>
  <si>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</si>
  <si>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</si>
  <si>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</si>
  <si>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</si>
  <si>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</si>
  <si>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</si>
  <si>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</si>
  <si>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</si>
  <si>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</si>
  <si>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</si>
  <si>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</si>
  <si>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</si>
  <si>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</si>
  <si>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</si>
  <si>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</si>
  <si>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</si>
  <si>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</si>
  <si>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</si>
  <si>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</si>
  <si>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</si>
  <si>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</si>
  <si>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</si>
  <si>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</si>
  <si>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</si>
  <si>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</si>
  <si>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</si>
  <si>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</si>
  <si>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</si>
  <si>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</si>
  <si>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</si>
  <si>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</si>
  <si>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</si>
  <si>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</si>
  <si>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</si>
  <si>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</si>
  <si>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</si>
  <si>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</si>
  <si>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</si>
  <si>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</si>
  <si>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</si>
  <si>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</si>
  <si>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</si>
  <si>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</si>
  <si>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</si>
  <si>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</si>
  <si>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</si>
  <si>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</si>
  <si>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</si>
  <si>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</si>
  <si>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</si>
  <si>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</si>
  <si>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</si>
  <si>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</si>
  <si>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</si>
  <si>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</si>
  <si>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</si>
  <si>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</si>
  <si>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</si>
  <si>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</si>
  <si>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</si>
  <si>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</si>
  <si>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</si>
  <si>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</si>
  <si>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</si>
  <si>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</si>
  <si>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</si>
  <si>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</si>
  <si>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</si>
  <si>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</si>
  <si>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</si>
  <si>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</si>
  <si>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</si>
  <si>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</si>
  <si>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</si>
  <si>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</si>
  <si>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</si>
  <si>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</si>
  <si>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</si>
  <si>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</si>
  <si>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</si>
  <si>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</si>
  <si>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</si>
  <si>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</si>
  <si>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</si>
  <si>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</si>
  <si>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</si>
  <si>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</si>
  <si>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</si>
  <si>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</si>
  <si>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</si>
  <si>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</si>
  <si>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</si>
  <si>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</si>
  <si>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</si>
  <si>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</si>
  <si>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</si>
  <si>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</si>
  <si>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</si>
  <si>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</si>
  <si>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</si>
  <si>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</si>
  <si>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</si>
  <si>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</si>
  <si>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</si>
  <si>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</si>
  <si>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</si>
  <si>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</si>
  <si>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</si>
  <si>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</si>
  <si>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</si>
  <si>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</si>
  <si>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</si>
  <si>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</si>
  <si>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</si>
  <si>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</si>
  <si>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</si>
  <si>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</si>
  <si>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</si>
  <si>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</si>
  <si>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</si>
  <si>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</si>
  <si>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</si>
  <si>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</si>
  <si>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</si>
  <si>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</si>
  <si>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</si>
  <si>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</si>
  <si>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</si>
  <si>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</si>
  <si>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</si>
  <si>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</si>
  <si>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</si>
  <si>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</si>
  <si>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</si>
  <si>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</si>
  <si>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</si>
  <si>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</si>
  <si>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</si>
  <si>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</si>
  <si>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</si>
  <si>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</si>
  <si>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</si>
  <si>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</si>
  <si>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</si>
  <si>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</si>
  <si>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</si>
  <si>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</si>
  <si>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</si>
  <si>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</si>
  <si>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</si>
  <si>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</si>
  <si>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</si>
  <si>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</si>
  <si>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</si>
  <si>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</si>
  <si>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</si>
  <si>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</si>
  <si>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</si>
  <si>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</si>
  <si>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</si>
  <si>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</si>
  <si>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</si>
  <si>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</si>
  <si>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</si>
  <si>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</si>
  <si>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</si>
  <si>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</si>
  <si>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</si>
  <si>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</si>
  <si>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</si>
  <si>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</si>
  <si>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</si>
  <si>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</si>
  <si>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</si>
  <si>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</si>
  <si>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</si>
  <si>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</si>
  <si>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</si>
  <si>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</si>
  <si>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</si>
  <si>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</si>
  <si>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</si>
  <si>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</si>
  <si>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</si>
  <si>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</si>
  <si>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</si>
  <si>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</si>
  <si>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</si>
  <si>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</si>
  <si>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</si>
  <si>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</si>
  <si>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</si>
  <si>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</si>
  <si>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</si>
  <si>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</si>
  <si>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</si>
  <si>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</si>
  <si>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</si>
  <si>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</si>
  <si>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</si>
  <si>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</si>
  <si>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</si>
  <si>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</si>
  <si>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</si>
  <si>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</si>
  <si>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</si>
  <si>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</si>
  <si>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</si>
  <si>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</si>
  <si>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</si>
  <si>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</si>
  <si>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</si>
  <si>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</si>
  <si>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</si>
  <si>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</si>
  <si>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</si>
  <si>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</si>
  <si>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</si>
  <si>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</si>
  <si>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</si>
  <si>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</si>
  <si>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</si>
  <si>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</si>
  <si>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</si>
  <si>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</si>
  <si>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</si>
  <si>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</si>
  <si>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</si>
  <si>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</si>
  <si>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</si>
  <si>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</si>
  <si>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</si>
  <si>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</si>
  <si>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</si>
  <si>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</si>
  <si>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</si>
  <si>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</si>
  <si>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</si>
  <si>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</si>
  <si>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</si>
  <si>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</si>
  <si>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</si>
  <si>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</si>
  <si>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</si>
  <si>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</si>
  <si>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</si>
  <si>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</si>
  <si>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</si>
  <si>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</si>
  <si>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</si>
  <si>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</si>
  <si>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</si>
  <si>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</si>
  <si>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</si>
  <si>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</si>
  <si>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</si>
  <si>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</si>
  <si>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</si>
  <si>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</si>
  <si>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</si>
  <si>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</si>
  <si>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</si>
  <si>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</si>
  <si>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</si>
  <si>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</si>
  <si>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</si>
  <si>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</si>
  <si>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</si>
  <si>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</si>
  <si>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</si>
  <si>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</si>
  <si>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</si>
  <si>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</si>
  <si>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</si>
  <si>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</si>
  <si>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</si>
  <si>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</si>
  <si>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</si>
  <si>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</si>
  <si>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</si>
  <si>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</si>
  <si>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</si>
  <si>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</si>
  <si>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</si>
  <si>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</si>
  <si>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</si>
  <si>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</si>
  <si>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</si>
  <si>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</si>
  <si>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</si>
  <si>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</si>
  <si>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</si>
  <si>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</si>
  <si>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</si>
  <si>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</si>
  <si>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</si>
  <si>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</si>
  <si>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</si>
  <si>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</si>
  <si>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</si>
  <si>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</si>
  <si>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</si>
  <si>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</si>
  <si>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</si>
  <si>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</si>
  <si>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</si>
  <si>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</si>
  <si>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</si>
  <si>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</si>
  <si>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</si>
  <si>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</si>
  <si>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</si>
  <si>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</si>
  <si>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</si>
  <si>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</si>
  <si>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</si>
  <si>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</si>
  <si>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</si>
  <si>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</si>
  <si>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</si>
  <si>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</si>
  <si>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</si>
  <si>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</si>
  <si>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</si>
  <si>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</si>
  <si>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</si>
  <si>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</si>
  <si>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</si>
  <si>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</si>
  <si>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</si>
  <si>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</si>
  <si>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</si>
  <si>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</si>
  <si>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</si>
  <si>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</si>
  <si>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</si>
  <si>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</si>
  <si>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</si>
  <si>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</si>
  <si>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</si>
  <si>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</si>
  <si>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</si>
  <si>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</si>
  <si>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</si>
  <si>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</si>
  <si>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</si>
  <si>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</si>
  <si>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</si>
  <si>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</si>
  <si>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</si>
  <si>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</si>
  <si>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</si>
  <si>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</si>
  <si>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</si>
  <si>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</si>
  <si>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</si>
  <si>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</si>
  <si>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</si>
  <si>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</si>
  <si>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</si>
  <si>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</si>
  <si>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</si>
  <si>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</si>
  <si>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</si>
  <si>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</si>
  <si>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</si>
  <si>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</si>
  <si>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</si>
  <si>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</si>
  <si>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</si>
  <si>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</si>
  <si>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</si>
  <si>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</si>
  <si>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</si>
  <si>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</si>
  <si>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</si>
  <si>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</si>
  <si>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</si>
  <si>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</si>
  <si>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</si>
  <si>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</si>
  <si>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</si>
  <si>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</si>
  <si>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</si>
  <si>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</si>
  <si>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</si>
  <si>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</si>
  <si>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</si>
  <si>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</si>
  <si>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</si>
  <si>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</si>
  <si>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</si>
  <si>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</si>
  <si>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</si>
  <si>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</si>
  <si>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</si>
  <si>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</si>
  <si>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</si>
  <si>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</si>
  <si>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</si>
  <si>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</si>
  <si>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</si>
  <si>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</si>
  <si>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</si>
  <si>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</si>
  <si>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</si>
  <si>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</si>
  <si>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</si>
  <si>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</si>
  <si>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</si>
  <si>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</si>
  <si>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</si>
  <si>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</si>
  <si>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</si>
  <si>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</si>
  <si>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</si>
  <si>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</si>
  <si>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</si>
  <si>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</si>
  <si>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</si>
  <si>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</si>
  <si>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</si>
  <si>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</si>
  <si>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</si>
  <si>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</si>
  <si>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</si>
  <si>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</si>
  <si>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</si>
  <si>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</si>
  <si>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</si>
  <si>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</si>
  <si>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</si>
  <si>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</si>
  <si>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</si>
  <si>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</si>
  <si>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</si>
  <si>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</si>
  <si>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</si>
  <si>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</si>
  <si>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</si>
  <si>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</si>
  <si>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</si>
  <si>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</si>
  <si>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</si>
  <si>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</si>
  <si>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</si>
  <si>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</si>
  <si>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</si>
  <si>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</si>
  <si>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</si>
  <si>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</si>
  <si>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</si>
  <si>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</si>
  <si>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</si>
  <si>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</si>
  <si>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</si>
  <si>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</si>
  <si>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</si>
  <si>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</si>
  <si>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</si>
  <si>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</si>
  <si>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</si>
  <si>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</si>
  <si>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</si>
  <si>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</si>
  <si>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</si>
  <si>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</si>
  <si>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</si>
  <si>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</si>
  <si>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</si>
  <si>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</si>
  <si>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</si>
  <si>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</si>
  <si>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</si>
  <si>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</si>
  <si>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</si>
  <si>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</si>
  <si>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</si>
  <si>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</si>
  <si>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</si>
  <si>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</si>
  <si>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</si>
  <si>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</si>
  <si>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</si>
  <si>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</si>
  <si>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</si>
  <si>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</si>
  <si>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</si>
  <si>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</si>
  <si>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</si>
  <si>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</si>
  <si>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</si>
  <si>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</si>
  <si>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</si>
  <si>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</si>
  <si>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</si>
  <si>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</si>
  <si>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</si>
  <si>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</si>
  <si>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</si>
  <si>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</si>
  <si>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</si>
  <si>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</si>
  <si>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</si>
  <si>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</si>
  <si>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</si>
  <si>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</si>
  <si>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</si>
  <si>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</si>
  <si>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</si>
  <si>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</si>
  <si>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</si>
  <si>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</si>
  <si>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</si>
  <si>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</si>
  <si>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</si>
  <si>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</si>
  <si>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</si>
  <si>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</si>
  <si>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</si>
  <si>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</si>
  <si>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</si>
  <si>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</si>
  <si>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</si>
  <si>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</si>
  <si>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</si>
  <si>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</si>
  <si>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</si>
  <si>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</si>
  <si>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</si>
  <si>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</si>
  <si>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</si>
  <si>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</si>
  <si>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</si>
  <si>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</si>
  <si>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</si>
  <si>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</si>
  <si>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</si>
  <si>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</si>
  <si>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</si>
  <si>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</si>
  <si>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</si>
  <si>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</si>
  <si>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</si>
  <si>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</si>
  <si>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</si>
  <si>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</si>
  <si>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</si>
  <si>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</si>
  <si>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</si>
  <si>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</si>
  <si>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</si>
  <si>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</si>
  <si>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</si>
  <si>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</si>
  <si>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</si>
  <si>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</si>
  <si>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</si>
  <si>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</si>
  <si>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</si>
  <si>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</si>
  <si>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</si>
  <si>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</si>
  <si>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</si>
  <si>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</si>
  <si>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</si>
  <si>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</si>
  <si>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</si>
  <si>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</si>
  <si>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</si>
  <si>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</si>
  <si>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</si>
  <si>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</si>
  <si>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</si>
  <si>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</si>
  <si>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</si>
  <si>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</si>
  <si>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</si>
  <si>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</si>
  <si>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</si>
  <si>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</si>
  <si>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</si>
  <si>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</si>
  <si>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</si>
  <si>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</si>
  <si>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</si>
  <si>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</si>
  <si>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</si>
  <si>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</si>
  <si>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</si>
  <si>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</si>
  <si>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</si>
  <si>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</si>
  <si>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</si>
  <si>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</si>
  <si>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</si>
  <si>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</si>
  <si>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</si>
  <si>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</si>
  <si>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</si>
  <si>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</si>
  <si>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</si>
  <si>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</si>
  <si>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</si>
  <si>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</si>
  <si>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</si>
  <si>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</si>
  <si>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</si>
  <si>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</si>
  <si>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</si>
  <si>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</si>
  <si>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</si>
  <si>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</si>
  <si>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</si>
  <si>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</si>
  <si>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</si>
  <si>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</si>
  <si>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</si>
  <si>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</si>
  <si>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</si>
  <si>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</si>
  <si>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</si>
  <si>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</si>
  <si>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</si>
  <si>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</si>
  <si>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</si>
  <si>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</si>
  <si>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</si>
  <si>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</si>
  <si>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</si>
  <si>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</si>
  <si>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</si>
  <si>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</si>
  <si>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</si>
  <si>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</si>
  <si>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</si>
  <si>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</si>
  <si>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</si>
  <si>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</si>
  <si>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</si>
  <si>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</si>
  <si>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</si>
  <si>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</si>
  <si>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</si>
  <si>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</si>
  <si>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</si>
  <si>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</si>
  <si>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</si>
  <si>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</si>
  <si>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</si>
  <si>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</si>
  <si>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</si>
  <si>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</si>
  <si>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</si>
  <si>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</si>
  <si>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</si>
  <si>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</si>
  <si>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</si>
  <si>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</si>
  <si>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</si>
  <si>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</si>
  <si>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</si>
  <si>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</si>
  <si>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</si>
  <si>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</si>
  <si>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</si>
  <si>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</si>
  <si>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</si>
  <si>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</si>
  <si>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</si>
  <si>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</si>
  <si>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</si>
  <si>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</si>
  <si>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</si>
  <si>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</si>
  <si>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</si>
  <si>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</si>
  <si>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</si>
  <si>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</si>
  <si>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</si>
  <si>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</si>
  <si>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</si>
  <si>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</si>
  <si>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</si>
  <si>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</si>
  <si>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</si>
  <si>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</si>
  <si>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</si>
  <si>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</si>
  <si>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</si>
  <si>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</si>
  <si>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</si>
  <si>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</si>
  <si>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</si>
  <si>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</si>
  <si>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</si>
  <si>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</si>
  <si>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</si>
  <si>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</si>
  <si>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</si>
  <si>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</si>
  <si>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</si>
  <si>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</si>
  <si>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</si>
  <si>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</si>
  <si>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</si>
  <si>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</si>
  <si>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</si>
  <si>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</si>
  <si>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</si>
  <si>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</si>
  <si>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</si>
  <si>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</si>
  <si>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</si>
  <si>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</si>
  <si>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</si>
  <si>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</si>
  <si>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</si>
  <si>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</si>
  <si>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</si>
  <si>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</si>
  <si>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</si>
  <si>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</si>
  <si>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</si>
  <si>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</si>
  <si>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</si>
  <si>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</si>
  <si>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</si>
  <si>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</si>
  <si>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</si>
  <si>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</si>
  <si>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</si>
  <si>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</si>
  <si>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</si>
  <si>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</si>
  <si>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</si>
  <si>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</si>
  <si>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</si>
  <si>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</si>
  <si>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</si>
  <si>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</si>
  <si>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</si>
  <si>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</si>
  <si>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</si>
  <si>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</si>
  <si>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</si>
  <si>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</si>
  <si>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</si>
  <si>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</si>
  <si>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</si>
  <si>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</si>
  <si>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</si>
  <si>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</si>
  <si>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</si>
  <si>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</si>
  <si>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</si>
  <si>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</si>
  <si>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</si>
  <si>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</si>
  <si>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</si>
  <si>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</si>
  <si>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</si>
  <si>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</si>
  <si>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</si>
  <si>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</si>
  <si>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</si>
  <si>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</si>
  <si>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</si>
  <si>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</si>
  <si>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</si>
  <si>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</si>
  <si>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</si>
  <si>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</si>
  <si>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</si>
  <si>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</si>
  <si>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</si>
  <si>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</si>
  <si>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</si>
  <si>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</si>
  <si>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</si>
  <si>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</si>
  <si>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</si>
  <si>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</si>
  <si>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</si>
  <si>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</si>
  <si>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</si>
  <si>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</si>
  <si>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</si>
  <si>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</si>
  <si>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</si>
  <si>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</si>
  <si>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</si>
  <si>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</si>
  <si>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</si>
  <si>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</si>
  <si>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</si>
  <si>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</si>
  <si>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</si>
  <si>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</si>
  <si>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</si>
  <si>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</si>
  <si>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</si>
  <si>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</si>
  <si>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</si>
  <si>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</si>
  <si>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</si>
  <si>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</si>
  <si>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</si>
  <si>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</si>
  <si>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</si>
  <si>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</si>
  <si>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</si>
  <si>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</si>
  <si>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</si>
  <si>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</si>
  <si>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</si>
  <si>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</si>
  <si>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</si>
  <si>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</si>
  <si>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</si>
  <si>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</si>
  <si>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</si>
  <si>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</si>
  <si>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</si>
  <si>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</si>
  <si>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</si>
  <si>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</si>
  <si>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</si>
  <si>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</si>
  <si>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</si>
  <si>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</si>
  <si>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</si>
  <si>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</si>
  <si>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</si>
  <si>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</si>
  <si>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</si>
  <si>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</si>
  <si>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</si>
  <si>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</si>
  <si>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</si>
  <si>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</si>
  <si>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</si>
  <si>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</si>
  <si>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</si>
  <si>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</si>
  <si>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</si>
  <si>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</si>
  <si>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</si>
  <si>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</si>
  <si>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</si>
  <si>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</si>
  <si>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</si>
  <si>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</si>
  <si>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</si>
  <si>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</si>
  <si>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</si>
  <si>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</si>
  <si>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</si>
  <si>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</si>
  <si>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</si>
  <si>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</si>
  <si>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</si>
  <si>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</si>
  <si>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</si>
  <si>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</si>
  <si>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</si>
  <si>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</si>
  <si>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</si>
  <si>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</si>
  <si>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</si>
  <si>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</si>
  <si>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</si>
  <si>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</si>
  <si>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</si>
  <si>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</si>
  <si>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</si>
  <si>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</si>
  <si>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</si>
  <si>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</si>
  <si>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</si>
  <si>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</si>
  <si>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</si>
  <si>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</si>
  <si>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</si>
  <si>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</si>
  <si>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</si>
  <si>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</si>
  <si>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</si>
  <si>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</si>
  <si>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</si>
  <si>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</si>
  <si>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</si>
  <si>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</si>
  <si>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</si>
  <si>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</si>
  <si>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</si>
  <si>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</si>
  <si>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</si>
  <si>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</si>
  <si>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</si>
  <si>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</si>
  <si>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</si>
  <si>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</si>
  <si>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</si>
  <si>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</si>
  <si>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</si>
  <si>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</si>
  <si>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</si>
  <si>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</si>
  <si>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</si>
  <si>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</si>
  <si>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</si>
  <si>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</si>
  <si>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</si>
  <si>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</si>
  <si>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</si>
  <si>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</si>
  <si>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</si>
  <si>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</si>
  <si>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</si>
  <si>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</si>
  <si>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</si>
  <si>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</si>
  <si>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</si>
  <si>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</si>
  <si>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</si>
  <si>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</si>
  <si>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</si>
  <si>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</si>
  <si>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</si>
  <si>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</si>
  <si>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</si>
  <si>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</si>
  <si>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</si>
  <si>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</si>
  <si>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</si>
  <si>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</si>
  <si>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</si>
  <si>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</si>
  <si>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</si>
  <si>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</si>
  <si>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</si>
  <si>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</si>
  <si>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</si>
  <si>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</si>
  <si>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</si>
  <si>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</si>
  <si>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</si>
  <si>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</si>
  <si>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</si>
  <si>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</si>
  <si>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</si>
  <si>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</si>
  <si>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</si>
  <si>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</si>
  <si>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</si>
  <si>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</si>
  <si>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</si>
  <si>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</si>
  <si>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</si>
  <si>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</si>
  <si>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</si>
  <si>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</si>
  <si>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</si>
  <si>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</si>
  <si>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</si>
  <si>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</si>
  <si>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</si>
  <si>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</si>
  <si>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</si>
  <si>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</si>
  <si>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</si>
  <si>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</si>
  <si>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</si>
  <si>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</si>
  <si>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</si>
  <si>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</si>
  <si>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</si>
  <si>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</si>
  <si>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</si>
  <si>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</si>
  <si>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</si>
  <si>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</si>
  <si>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</si>
  <si>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</si>
  <si>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</si>
  <si>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</si>
  <si>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</si>
  <si>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</si>
  <si>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</si>
  <si>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</si>
  <si>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</si>
  <si>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</si>
  <si>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</si>
  <si>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</si>
  <si>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</si>
  <si>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</si>
  <si>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</si>
  <si>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</si>
  <si>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</si>
  <si>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</si>
  <si>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</si>
  <si>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</si>
  <si>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</si>
  <si>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</si>
  <si>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</si>
  <si>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</si>
  <si>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</si>
  <si>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</si>
  <si>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</si>
  <si>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</si>
  <si>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</si>
  <si>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</si>
  <si>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</si>
  <si>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</si>
  <si>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</si>
  <si>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</si>
  <si>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</si>
  <si>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</si>
  <si>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</si>
  <si>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</si>
  <si>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</si>
  <si>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</si>
  <si>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</si>
  <si>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</si>
  <si>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</si>
  <si>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</si>
  <si>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</si>
  <si>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</si>
  <si>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</si>
  <si>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</si>
  <si>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</si>
  <si>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</si>
  <si>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</si>
  <si>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</si>
  <si>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</si>
  <si>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</si>
  <si>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</si>
  <si>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</si>
  <si>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</si>
  <si>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</si>
  <si>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</si>
  <si>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</si>
  <si>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</si>
  <si>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</si>
  <si>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</si>
  <si>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</si>
  <si>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</si>
  <si>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</si>
  <si>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</si>
  <si>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</si>
  <si>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</si>
  <si>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</si>
  <si>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</si>
  <si>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</si>
  <si>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</si>
  <si>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</si>
  <si>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</si>
  <si>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</si>
  <si>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</si>
  <si>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</si>
  <si>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</si>
  <si>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</si>
  <si>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</si>
  <si>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</si>
  <si>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</si>
  <si>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</si>
  <si>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</si>
  <si>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</si>
  <si>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</si>
  <si>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</si>
  <si>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</si>
  <si>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</si>
  <si>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</si>
  <si>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</si>
  <si>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</si>
  <si>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</si>
  <si>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</si>
  <si>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</si>
  <si>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</si>
  <si>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</si>
  <si>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</si>
  <si>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</si>
  <si>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</si>
  <si>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</si>
  <si>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</si>
  <si>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</si>
  <si>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</si>
  <si>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</si>
  <si>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</si>
  <si>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</si>
  <si>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</si>
  <si>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</si>
  <si>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</si>
  <si>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</si>
  <si>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</si>
  <si>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</si>
  <si>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</si>
  <si>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</si>
  <si>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</si>
  <si>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</si>
  <si>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</si>
  <si>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</si>
  <si>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</si>
  <si>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</si>
  <si>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</si>
  <si>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</si>
  <si>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</si>
  <si>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</si>
  <si>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</si>
  <si>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</si>
  <si>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</si>
  <si>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</si>
  <si>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</si>
  <si>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</si>
  <si>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</si>
  <si>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</si>
  <si>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</si>
  <si>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</si>
  <si>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</si>
  <si>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</si>
  <si>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</si>
  <si>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</si>
  <si>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</si>
  <si>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</si>
  <si>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</si>
  <si>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</si>
  <si>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</si>
  <si>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</si>
  <si>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</si>
  <si>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</si>
  <si>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</si>
  <si>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</si>
  <si>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</si>
  <si>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</si>
  <si>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</si>
  <si>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</si>
  <si>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</si>
  <si>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</si>
  <si>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</si>
  <si>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</si>
  <si>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</si>
  <si>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</si>
  <si>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</si>
  <si>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</si>
  <si>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</si>
  <si>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</si>
  <si>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</si>
  <si>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</si>
  <si>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</si>
  <si>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</si>
  <si>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</si>
  <si>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</si>
  <si>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</si>
  <si>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</si>
  <si>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</si>
  <si>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</si>
  <si>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</si>
  <si>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</si>
  <si>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</si>
  <si>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</si>
  <si>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</si>
  <si>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</si>
  <si>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</si>
  <si>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</si>
  <si>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</si>
  <si>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</si>
  <si>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</si>
  <si>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</si>
  <si>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</si>
  <si>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</si>
  <si>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</si>
  <si>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</si>
  <si>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</si>
  <si>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</si>
  <si>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</si>
  <si>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</si>
  <si>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</si>
  <si>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</si>
  <si>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</si>
  <si>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</si>
  <si>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</si>
  <si>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</si>
  <si>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</si>
  <si>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</si>
  <si>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</si>
  <si>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</si>
  <si>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</si>
  <si>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</si>
  <si>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</si>
  <si>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</si>
  <si>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</si>
  <si>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</si>
  <si>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</si>
  <si>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</si>
  <si>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</si>
  <si>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</si>
  <si>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</si>
  <si>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</si>
  <si>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</si>
  <si>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</si>
  <si>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</si>
  <si>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</si>
  <si>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</si>
  <si>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</si>
  <si>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</si>
  <si>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</si>
  <si>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</si>
  <si>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</si>
  <si>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</si>
  <si>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</si>
  <si>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</si>
  <si>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</si>
  <si>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</si>
  <si>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</si>
  <si>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</si>
  <si>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</si>
  <si>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</si>
  <si>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</si>
  <si>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</si>
  <si>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</si>
  <si>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</si>
  <si>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</si>
  <si>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</si>
  <si>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</si>
  <si>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</si>
  <si>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</si>
  <si>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</si>
  <si>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</si>
  <si>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</si>
  <si>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</si>
  <si>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</si>
  <si>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</si>
  <si>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</si>
  <si>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</si>
  <si>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</si>
  <si>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</si>
  <si>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</si>
  <si>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</si>
  <si>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</si>
  <si>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</si>
  <si>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</si>
  <si>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</si>
  <si>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</si>
  <si>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</si>
  <si>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</si>
  <si>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</si>
  <si>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</si>
  <si>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</si>
  <si>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</si>
  <si>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</si>
  <si>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</si>
  <si>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</si>
  <si>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</si>
  <si>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</si>
  <si>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</si>
  <si>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</si>
  <si>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</si>
  <si>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</si>
  <si>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</si>
  <si>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</si>
  <si>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</si>
  <si>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</si>
  <si>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</si>
  <si>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</si>
  <si>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</si>
  <si>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</si>
  <si>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</si>
  <si>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</si>
  <si>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</si>
  <si>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</si>
  <si>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</si>
  <si>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</si>
  <si>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</si>
  <si>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</si>
  <si>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</si>
  <si>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</si>
  <si>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</si>
  <si>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</si>
  <si>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</si>
  <si>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</si>
  <si>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</si>
  <si>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</si>
  <si>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</si>
  <si>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</si>
  <si>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</si>
  <si>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</si>
  <si>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</si>
  <si>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</si>
  <si>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</si>
  <si>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</si>
  <si>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</si>
  <si>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</si>
  <si>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</si>
  <si>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</si>
  <si>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</si>
  <si>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</si>
  <si>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</si>
  <si>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</si>
  <si>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</si>
  <si>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</si>
  <si>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</si>
  <si>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</si>
  <si>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</si>
  <si>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</si>
  <si>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</si>
  <si>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</si>
  <si>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</si>
  <si>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</si>
  <si>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</si>
  <si>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</si>
  <si>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</si>
  <si>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</si>
  <si>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</si>
  <si>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</si>
  <si>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</si>
  <si>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</si>
  <si>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</si>
  <si>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</si>
  <si>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</si>
  <si>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</si>
  <si>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</si>
  <si>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</si>
  <si>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</si>
  <si>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</si>
  <si>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</si>
  <si>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</si>
  <si>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</si>
  <si>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</si>
  <si>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</si>
  <si>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</si>
  <si>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</si>
  <si>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</si>
  <si>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</si>
  <si>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</si>
  <si>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</si>
  <si>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</si>
  <si>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</si>
  <si>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</si>
  <si>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</si>
  <si>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</si>
  <si>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</si>
  <si>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</si>
  <si>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</si>
  <si>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</si>
  <si>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</si>
  <si>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</si>
  <si>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</si>
  <si>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</si>
  <si>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</si>
  <si>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</si>
  <si>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</si>
  <si>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</si>
  <si>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</si>
  <si>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</si>
  <si>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</si>
  <si>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</si>
  <si>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</si>
  <si>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</si>
  <si>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</si>
  <si>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</si>
  <si>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</si>
  <si>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</si>
  <si>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</si>
  <si>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</si>
  <si>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</si>
  <si>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</si>
  <si>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</si>
  <si>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</si>
  <si>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</si>
  <si>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</si>
  <si>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</si>
  <si>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</si>
  <si>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</si>
  <si>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</si>
  <si>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</si>
  <si>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</si>
  <si>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</si>
  <si>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</si>
  <si>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</si>
  <si>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</si>
  <si>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</si>
  <si>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</si>
  <si>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</si>
  <si>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</si>
  <si>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</si>
  <si>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</si>
  <si>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</si>
  <si>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</si>
  <si>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</si>
  <si>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</si>
  <si>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</si>
  <si>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</si>
  <si>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</si>
  <si>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</si>
  <si>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</si>
  <si>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</si>
  <si>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</si>
  <si>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</si>
  <si>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</si>
  <si>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</si>
  <si>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</si>
  <si>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</si>
  <si>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</si>
  <si>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</si>
  <si>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</si>
  <si>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</si>
  <si>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</si>
  <si>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</si>
  <si>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</si>
  <si>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</si>
  <si>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</si>
  <si>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</si>
  <si>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</si>
  <si>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</si>
  <si>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</si>
  <si>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</si>
  <si>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</si>
  <si>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</si>
  <si>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</si>
  <si>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</si>
  <si>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</si>
  <si>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</si>
  <si>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</si>
  <si>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</si>
  <si>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</si>
  <si>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</si>
  <si>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</si>
  <si>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</si>
  <si>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</si>
  <si>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</si>
  <si>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</si>
  <si>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</si>
  <si>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</si>
  <si>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</si>
  <si>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</si>
  <si>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</si>
  <si>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</si>
  <si>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</si>
  <si>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</si>
  <si>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</si>
  <si>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</si>
  <si>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</si>
  <si>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</si>
  <si>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</si>
  <si>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</si>
  <si>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</si>
  <si>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</si>
  <si>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</si>
  <si>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</si>
  <si>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</si>
  <si>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</si>
  <si>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</si>
  <si>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</si>
  <si>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</si>
  <si>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</si>
  <si>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</si>
  <si>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</si>
  <si>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</si>
  <si>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</si>
  <si>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</si>
  <si>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</si>
  <si>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</si>
  <si>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</si>
  <si>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</si>
  <si>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</si>
  <si>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</si>
  <si>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</si>
  <si>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</si>
  <si>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</si>
  <si>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</si>
  <si>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</si>
  <si>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</si>
  <si>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</si>
  <si>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</si>
  <si>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</si>
  <si>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</si>
  <si>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</si>
  <si>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</si>
  <si>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</si>
  <si>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</si>
  <si>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</si>
  <si>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</si>
  <si>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</si>
  <si>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</si>
  <si>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</si>
  <si>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</si>
  <si>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</si>
  <si>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</si>
  <si>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</si>
  <si>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</si>
  <si>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</si>
  <si>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</si>
  <si>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</si>
  <si>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</si>
  <si>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</si>
  <si>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</si>
  <si>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</si>
  <si>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</si>
  <si>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</si>
  <si>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</si>
  <si>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</si>
  <si>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</si>
  <si>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</si>
  <si>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</si>
  <si>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</si>
  <si>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</si>
  <si>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</si>
  <si>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</si>
  <si>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</si>
  <si>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</si>
  <si>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</si>
  <si>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</si>
  <si>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</si>
  <si>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</si>
  <si>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</si>
  <si>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</si>
  <si>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</si>
  <si>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</si>
  <si>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</si>
  <si>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</si>
  <si>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</si>
  <si>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</si>
  <si>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</si>
  <si>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</si>
  <si>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</si>
  <si>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</si>
  <si>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</si>
  <si>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</si>
  <si>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</si>
  <si>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</si>
  <si>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</si>
  <si>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</si>
  <si>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</si>
  <si>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</si>
  <si>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</si>
  <si>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</si>
  <si>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</si>
  <si>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</si>
  <si>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</si>
  <si>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</si>
  <si>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</si>
  <si>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</si>
  <si>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</si>
  <si>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</si>
  <si>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</si>
  <si>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</si>
  <si>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</si>
  <si>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</si>
  <si>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</si>
  <si>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</si>
  <si>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</si>
  <si>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</si>
  <si>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</si>
  <si>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</si>
  <si>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</si>
  <si>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</si>
  <si>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</si>
  <si>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</si>
  <si>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</si>
  <si>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</si>
  <si>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</si>
  <si>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</si>
  <si>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</si>
  <si>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</si>
  <si>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</si>
  <si>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</si>
  <si>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</si>
  <si>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</si>
  <si>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</si>
  <si>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</si>
  <si>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</si>
  <si>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</si>
  <si>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</si>
  <si>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</si>
  <si>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</si>
  <si>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</si>
  <si>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</si>
  <si>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</si>
  <si>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</si>
  <si>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</si>
  <si>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</si>
  <si>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</si>
  <si>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</si>
  <si>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</si>
  <si>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</si>
  <si>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</si>
  <si>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</si>
  <si>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</si>
  <si>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</si>
  <si>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</si>
  <si>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</si>
  <si>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</si>
  <si>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</si>
  <si>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</si>
  <si>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</si>
  <si>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</si>
  <si>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</si>
  <si>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</si>
  <si>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</si>
  <si>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</si>
  <si>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</si>
  <si>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</si>
  <si>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</si>
  <si>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</si>
  <si>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</si>
  <si>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</si>
  <si>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</si>
  <si>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</si>
  <si>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</si>
  <si>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</si>
  <si>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</si>
  <si>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</si>
  <si>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</si>
  <si>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</si>
  <si>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</si>
  <si>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</si>
  <si>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</si>
  <si>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</si>
  <si>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</si>
  <si>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</si>
  <si>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</si>
  <si>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</si>
  <si>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</si>
  <si>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</si>
  <si>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</si>
  <si>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</si>
  <si>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</si>
  <si>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</si>
  <si>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</si>
  <si>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</si>
  <si>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</si>
  <si>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</si>
  <si>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</si>
  <si>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</si>
  <si>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</si>
  <si>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</si>
  <si>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</si>
  <si>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</si>
  <si>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</si>
  <si>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</si>
  <si>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</si>
  <si>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</si>
  <si>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</si>
  <si>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</si>
  <si>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</si>
  <si>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</si>
  <si>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</si>
  <si>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</si>
  <si>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</si>
  <si>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</si>
  <si>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</si>
  <si>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</si>
  <si>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</si>
  <si>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</si>
  <si>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</si>
  <si>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</si>
  <si>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</si>
  <si>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</si>
  <si>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</si>
  <si>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</si>
  <si>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</si>
  <si>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</si>
  <si>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</si>
  <si>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</si>
  <si>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</si>
  <si>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</si>
  <si>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</si>
  <si>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</si>
  <si>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</si>
  <si>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</si>
  <si>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</si>
  <si>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</si>
  <si>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</si>
  <si>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</si>
  <si>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</si>
  <si>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</si>
  <si>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</si>
  <si>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</si>
  <si>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</si>
  <si>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</si>
  <si>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</si>
  <si>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</si>
  <si>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</si>
  <si>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</si>
  <si>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</si>
  <si>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</si>
  <si>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</si>
  <si>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</si>
  <si>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</si>
  <si>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</si>
  <si>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</si>
  <si>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</si>
  <si>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</si>
  <si>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</si>
  <si>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</si>
  <si>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</si>
  <si>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</si>
  <si>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</si>
  <si>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</si>
  <si>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</si>
  <si>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</si>
  <si>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</si>
  <si>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</si>
  <si>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</si>
  <si>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</si>
  <si>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</si>
  <si>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</si>
  <si>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</si>
  <si>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</si>
  <si>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</si>
  <si>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</si>
  <si>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</si>
  <si>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</si>
  <si>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</si>
  <si>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</si>
  <si>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</si>
  <si>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</si>
  <si>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</si>
  <si>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</si>
  <si>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</si>
  <si>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</si>
  <si>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</si>
  <si>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</si>
  <si>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</si>
  <si>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</si>
  <si>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</si>
  <si>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</si>
  <si>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</si>
  <si>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</si>
  <si>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</si>
  <si>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</si>
  <si>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</si>
  <si>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</si>
  <si>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</si>
  <si>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</si>
  <si>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</si>
  <si>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</si>
  <si>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</si>
  <si>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</si>
  <si>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</si>
  <si>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</si>
  <si>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</si>
  <si>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</si>
  <si>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</si>
  <si>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</si>
  <si>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</si>
  <si>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</si>
  <si>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</si>
  <si>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</si>
  <si>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</si>
  <si>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</si>
  <si>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</si>
  <si>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</si>
  <si>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</si>
  <si>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</si>
  <si>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</si>
  <si>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</si>
  <si>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</si>
  <si>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</si>
  <si>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</si>
  <si>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</si>
  <si>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</si>
  <si>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</si>
  <si>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</si>
  <si>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</si>
  <si>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</si>
  <si>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</si>
  <si>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</si>
  <si>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</si>
  <si>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</si>
  <si>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</si>
  <si>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</si>
  <si>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</si>
  <si>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</si>
  <si>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</si>
  <si>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</si>
  <si>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</si>
  <si>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</si>
  <si>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</si>
  <si>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</si>
  <si>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</si>
  <si>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</si>
  <si>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</si>
  <si>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</si>
  <si>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</si>
  <si>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</si>
  <si>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</si>
  <si>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</si>
  <si>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</si>
  <si>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</si>
  <si>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</si>
  <si>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</si>
  <si>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</si>
  <si>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</si>
  <si>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</si>
  <si>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</si>
  <si>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</si>
  <si>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</si>
  <si>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</si>
  <si>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</si>
  <si>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</si>
  <si>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</si>
  <si>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</si>
  <si>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</si>
  <si>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</si>
  <si>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</si>
  <si>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</si>
  <si>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</si>
  <si>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</si>
  <si>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</si>
  <si>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</si>
  <si>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</si>
  <si>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</si>
  <si>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</si>
  <si>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</si>
  <si>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</si>
  <si>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</si>
  <si>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</si>
  <si>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</si>
  <si>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</si>
  <si>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</si>
  <si>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</si>
  <si>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</si>
  <si>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</si>
  <si>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</si>
  <si>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</si>
  <si>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</si>
  <si>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</si>
  <si>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</si>
  <si>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</si>
  <si>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</si>
  <si>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</si>
  <si>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</si>
  <si>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</si>
  <si>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</si>
  <si>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</si>
  <si>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</si>
  <si>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</si>
  <si>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</si>
  <si>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</si>
  <si>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</si>
  <si>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</si>
  <si>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</si>
  <si>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</si>
  <si>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</si>
  <si>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</si>
  <si>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</si>
  <si>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</si>
  <si>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</si>
  <si>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</si>
  <si>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</si>
  <si>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</si>
  <si>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</si>
  <si>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</si>
  <si>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</si>
  <si>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</si>
  <si>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</si>
  <si>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</si>
  <si>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</si>
  <si>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</si>
  <si>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</si>
  <si>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</si>
  <si>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</si>
  <si>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</si>
  <si>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</si>
  <si>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</si>
  <si>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</si>
  <si>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</si>
  <si>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</si>
  <si>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</si>
  <si>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</si>
  <si>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</si>
  <si>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</si>
  <si>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</si>
  <si>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</si>
  <si>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</si>
  <si>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</si>
  <si>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</si>
  <si>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</si>
  <si>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</si>
  <si>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</si>
  <si>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</si>
  <si>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</si>
  <si>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</si>
  <si>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</si>
  <si>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</si>
  <si>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</si>
  <si>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</si>
  <si>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</si>
  <si>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</si>
  <si>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</si>
  <si>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</si>
  <si>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</si>
  <si>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</si>
  <si>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</si>
  <si>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</si>
  <si>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</si>
  <si>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</si>
  <si>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</si>
  <si>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</si>
  <si>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</si>
  <si>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</si>
  <si>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</si>
  <si>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</si>
  <si>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</si>
  <si>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</si>
  <si>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</si>
  <si>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</si>
  <si>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</si>
  <si>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</si>
  <si>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</si>
  <si>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</si>
  <si>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</si>
  <si>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</si>
  <si>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</si>
  <si>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</si>
  <si>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</si>
  <si>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</si>
  <si>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</si>
  <si>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</si>
  <si>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</si>
  <si>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</si>
  <si>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</si>
  <si>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</si>
  <si>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</si>
  <si>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</si>
  <si>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</si>
  <si>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</si>
  <si>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</si>
  <si>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</si>
  <si>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</si>
  <si>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</si>
  <si>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</si>
  <si>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</si>
  <si>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</si>
  <si>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</si>
  <si>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</si>
  <si>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</si>
  <si>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</si>
  <si>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</si>
  <si>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</si>
  <si>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</si>
  <si>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</si>
  <si>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</si>
  <si>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</si>
  <si>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</si>
  <si>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</si>
  <si>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</si>
  <si>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</si>
  <si>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</si>
  <si>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</si>
  <si>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</si>
  <si>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</si>
  <si>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</si>
  <si>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</si>
  <si>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</si>
  <si>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</si>
  <si>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</si>
  <si>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</si>
  <si>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</si>
  <si>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</si>
  <si>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</si>
  <si>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</si>
  <si>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</si>
  <si>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</si>
  <si>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</si>
  <si>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</si>
  <si>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</si>
  <si>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</si>
  <si>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</si>
  <si>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</si>
  <si>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</si>
  <si>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</si>
  <si>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</si>
  <si>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</si>
  <si>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</si>
  <si>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</si>
  <si>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</si>
  <si>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</si>
  <si>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</si>
  <si>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</si>
  <si>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</si>
  <si>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</si>
  <si>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</si>
  <si>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</si>
  <si>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</si>
  <si>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</si>
  <si>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</si>
  <si>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</si>
  <si>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</si>
  <si>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</si>
  <si>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</si>
  <si>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</si>
  <si>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</si>
  <si>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</si>
  <si>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</si>
  <si>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</si>
  <si>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</si>
  <si>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</si>
  <si>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</si>
  <si>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</si>
  <si>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</si>
  <si>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</si>
  <si>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</si>
  <si>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</si>
  <si>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</si>
  <si>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</si>
  <si>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</si>
  <si>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</si>
  <si>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</si>
  <si>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</si>
  <si>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</si>
  <si>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</si>
  <si>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</si>
  <si>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</si>
  <si>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</si>
  <si>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</si>
  <si>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</si>
  <si>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</si>
  <si>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</si>
  <si>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</si>
  <si>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</si>
  <si>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</si>
  <si>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</si>
  <si>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</si>
  <si>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</si>
  <si>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</si>
  <si>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</si>
  <si>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</si>
  <si>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</si>
  <si>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</si>
  <si>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</si>
  <si>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</si>
  <si>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</si>
  <si>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</si>
  <si>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</si>
  <si>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</si>
  <si>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</si>
  <si>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</si>
  <si>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</si>
  <si>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</si>
  <si>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</si>
  <si>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</si>
  <si>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</si>
  <si>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</si>
  <si>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</si>
  <si>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</si>
  <si>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</si>
  <si>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</si>
  <si>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</si>
  <si>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</si>
  <si>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</si>
  <si>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</si>
  <si>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</si>
  <si>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</si>
  <si>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</si>
  <si>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</si>
  <si>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</si>
  <si>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</si>
  <si>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</si>
  <si>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</si>
  <si>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</si>
  <si>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</si>
  <si>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</si>
  <si>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</si>
  <si>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</si>
  <si>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</si>
  <si>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</si>
  <si>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</si>
  <si>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</si>
  <si>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</si>
  <si>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</si>
  <si>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</si>
  <si>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</si>
  <si>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</si>
  <si>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</si>
  <si>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</si>
  <si>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</si>
  <si>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</si>
  <si>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</si>
  <si>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</si>
  <si>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</si>
  <si>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</si>
  <si>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</si>
  <si>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</si>
  <si>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</si>
  <si>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</si>
  <si>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</si>
  <si>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</si>
  <si>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</si>
  <si>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</si>
  <si>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</si>
  <si>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</si>
  <si>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</si>
  <si>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</si>
  <si>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</si>
  <si>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</si>
  <si>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</si>
  <si>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</si>
  <si>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</si>
  <si>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</si>
  <si>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</si>
  <si>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</si>
  <si>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</si>
  <si>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</si>
  <si>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</si>
  <si>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</si>
  <si>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</si>
  <si>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</si>
  <si>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</si>
  <si>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</si>
  <si>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</si>
  <si>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</si>
  <si>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</si>
  <si>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</si>
  <si>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</si>
  <si>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</si>
  <si>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</si>
  <si>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</si>
  <si>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</si>
  <si>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</si>
  <si>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</si>
  <si>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</si>
  <si>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</si>
  <si>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</si>
  <si>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</si>
  <si>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</si>
  <si>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</si>
  <si>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</si>
  <si>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</si>
  <si>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</si>
  <si>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</si>
  <si>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</si>
  <si>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</si>
  <si>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</si>
  <si>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</si>
  <si>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</si>
  <si>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</si>
  <si>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</si>
  <si>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</si>
  <si>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</si>
  <si>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</si>
  <si>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</si>
  <si>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</si>
  <si>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</si>
  <si>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</si>
  <si>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</si>
  <si>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</si>
  <si>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</si>
  <si>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</si>
  <si>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</si>
  <si>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</si>
  <si>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</si>
  <si>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</si>
  <si>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</si>
  <si>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</si>
  <si>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</si>
  <si>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</si>
  <si>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</si>
  <si>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</si>
  <si>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</si>
  <si>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</si>
  <si>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</si>
  <si>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</si>
  <si>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</si>
  <si>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</si>
  <si>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</si>
  <si>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</si>
  <si>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</si>
  <si>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</si>
  <si>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</si>
  <si>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</si>
  <si>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</si>
  <si>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</si>
  <si>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</si>
  <si>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</si>
  <si>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</si>
  <si>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</si>
  <si>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</si>
  <si>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</si>
  <si>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</si>
  <si>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</si>
  <si>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</si>
  <si>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</si>
  <si>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</si>
  <si>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</si>
  <si>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</si>
  <si>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</si>
  <si>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</si>
  <si>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</si>
  <si>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</si>
  <si>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</si>
  <si>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</si>
  <si>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</si>
  <si>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</si>
  <si>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</si>
  <si>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</si>
  <si>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</si>
  <si>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</si>
  <si>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</si>
  <si>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</si>
  <si>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</si>
  <si>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</si>
  <si>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</si>
  <si>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</si>
  <si>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</si>
  <si>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</si>
  <si>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</si>
  <si>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</si>
  <si>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</si>
  <si>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</si>
  <si>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</si>
  <si>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</si>
  <si>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</si>
  <si>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</si>
  <si>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</si>
  <si>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</si>
  <si>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</si>
  <si>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</si>
  <si>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</si>
  <si>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</si>
  <si>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</si>
  <si>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</si>
  <si>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</si>
  <si>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</si>
  <si>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</si>
  <si>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</si>
  <si>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</si>
  <si>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</si>
  <si>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</si>
  <si>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</si>
  <si>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</si>
  <si>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</si>
  <si>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</si>
  <si>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</si>
  <si>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</si>
  <si>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</si>
  <si>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</si>
  <si>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</si>
  <si>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</si>
  <si>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</si>
  <si>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</si>
  <si>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</si>
  <si>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</si>
  <si>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</si>
  <si>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</si>
  <si>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</si>
  <si>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</si>
  <si>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</si>
  <si>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</si>
  <si>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</si>
  <si>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</si>
  <si>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</si>
  <si>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</si>
  <si>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</si>
  <si>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</si>
  <si>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</si>
  <si>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</si>
  <si>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</si>
  <si>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</si>
  <si>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</si>
  <si>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</si>
  <si>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</si>
  <si>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</si>
  <si>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</si>
  <si>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</si>
  <si>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</si>
  <si>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</si>
  <si>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</si>
  <si>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</si>
  <si>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</si>
  <si>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</si>
  <si>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</si>
  <si>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</si>
  <si>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</si>
  <si>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</si>
  <si>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</si>
  <si>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</si>
  <si>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</si>
  <si>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</si>
  <si>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</si>
  <si>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</si>
  <si>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</si>
  <si>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</si>
  <si>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</si>
  <si>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</si>
  <si>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</si>
  <si>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</si>
  <si>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</si>
  <si>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</si>
  <si>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</si>
  <si>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</si>
  <si>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</si>
  <si>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</si>
  <si>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</si>
  <si>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</si>
  <si>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</si>
  <si>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</si>
  <si>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</si>
  <si>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</si>
  <si>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</si>
  <si>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</si>
  <si>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</si>
  <si>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</si>
  <si>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</si>
  <si>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</si>
  <si>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</si>
  <si>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</si>
  <si>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</si>
  <si>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</si>
  <si>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</si>
  <si>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</si>
  <si>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</si>
  <si>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</si>
  <si>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</si>
  <si>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</si>
  <si>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</si>
  <si>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</si>
  <si>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</si>
  <si>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</si>
  <si>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</si>
  <si>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</si>
  <si>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</si>
  <si>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</si>
  <si>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</si>
  <si>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</si>
  <si>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</si>
  <si>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</si>
  <si>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</si>
  <si>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</si>
  <si>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</si>
  <si>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</si>
  <si>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</si>
  <si>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</si>
  <si>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</si>
  <si>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</si>
  <si>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</si>
  <si>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</si>
  <si>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</si>
  <si>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</si>
  <si>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</si>
  <si>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</si>
  <si>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</si>
  <si>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</si>
  <si>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</si>
  <si>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</si>
  <si>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</si>
  <si>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</si>
  <si>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</si>
  <si>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</si>
  <si>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</si>
  <si>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</si>
  <si>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</si>
  <si>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</si>
  <si>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</si>
  <si>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</si>
  <si>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</si>
  <si>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</si>
  <si>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</si>
  <si>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</si>
  <si>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</si>
  <si>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</si>
  <si>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</si>
  <si>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</si>
  <si>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</si>
  <si>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</si>
  <si>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</si>
  <si>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</si>
  <si>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</si>
  <si>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</si>
  <si>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</si>
  <si>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</si>
  <si>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</si>
  <si>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</si>
  <si>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</si>
  <si>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</si>
  <si>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</si>
  <si>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</si>
  <si>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</si>
  <si>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</si>
  <si>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</si>
  <si>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</si>
  <si>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</si>
  <si>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</si>
  <si>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</si>
  <si>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</si>
  <si>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</si>
  <si>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</si>
  <si>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</si>
  <si>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</si>
  <si>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</si>
  <si>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</si>
  <si>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</si>
  <si>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</si>
  <si>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</si>
  <si>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</si>
  <si>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</si>
  <si>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</si>
  <si>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</si>
  <si>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</si>
  <si>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</si>
  <si>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</si>
  <si>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</si>
  <si>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</si>
  <si>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</si>
  <si>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</si>
  <si>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</si>
  <si>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</si>
  <si>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</si>
  <si>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</si>
  <si>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</si>
  <si>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</si>
  <si>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</si>
  <si>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</si>
  <si>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</si>
  <si>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</si>
  <si>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</si>
  <si>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</si>
  <si>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</si>
  <si>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</si>
  <si>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</si>
  <si>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</si>
  <si>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</si>
  <si>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</si>
  <si>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</si>
  <si>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</si>
  <si>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</si>
  <si>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</si>
  <si>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</si>
  <si>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</si>
  <si>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</si>
  <si>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</si>
  <si>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</si>
  <si>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</si>
  <si>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</si>
  <si>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</si>
  <si>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</si>
  <si>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</si>
  <si>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</si>
  <si>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</si>
  <si>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</si>
  <si>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</si>
  <si>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</si>
  <si>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</si>
  <si>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</si>
  <si>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</si>
  <si>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</si>
  <si>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</si>
  <si>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</si>
  <si>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</si>
  <si>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</si>
  <si>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</si>
  <si>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</si>
  <si>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</si>
  <si>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</si>
  <si>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</si>
  <si>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</si>
  <si>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</si>
  <si>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</si>
  <si>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</si>
  <si>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</si>
  <si>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</si>
  <si>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</si>
  <si>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</si>
  <si>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</si>
  <si>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</si>
  <si>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</si>
  <si>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</si>
  <si>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</si>
  <si>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</si>
  <si>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</si>
  <si>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</si>
  <si>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</si>
  <si>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</si>
  <si>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</si>
  <si>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</si>
  <si>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</si>
  <si>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</si>
  <si>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</si>
  <si>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</si>
  <si>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</si>
  <si>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</si>
  <si>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</si>
  <si>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</si>
  <si>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</si>
  <si>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</si>
  <si>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</si>
  <si>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</si>
  <si>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</si>
  <si>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</si>
  <si>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</si>
  <si>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</si>
  <si>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</si>
  <si>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</si>
  <si>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</si>
  <si>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</si>
  <si>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</si>
  <si>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</si>
  <si>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</si>
  <si>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</si>
  <si>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</si>
  <si>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</si>
  <si>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</si>
  <si>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</si>
  <si>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</si>
  <si>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</si>
  <si>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</si>
  <si>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</si>
  <si>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</si>
  <si>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</si>
  <si>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</si>
  <si>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</si>
  <si>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</si>
  <si>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</si>
  <si>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</si>
  <si>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</si>
  <si>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</si>
  <si>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</si>
  <si>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</si>
  <si>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</si>
  <si>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</si>
  <si>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</si>
  <si>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</si>
  <si>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</si>
  <si>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</si>
  <si>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</si>
  <si>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</si>
  <si>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</si>
  <si>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</si>
  <si>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</si>
  <si>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</si>
  <si>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</si>
  <si>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</si>
  <si>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</si>
  <si>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</si>
  <si>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</si>
  <si>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</si>
  <si>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</si>
  <si>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</si>
  <si>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</si>
  <si>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</si>
  <si>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</si>
  <si>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</si>
  <si>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</si>
  <si>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</si>
  <si>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</si>
  <si>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</si>
  <si>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</si>
  <si>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</si>
  <si>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</si>
  <si>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</si>
  <si>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</si>
  <si>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</si>
  <si>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</si>
  <si>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</si>
  <si>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</si>
  <si>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</si>
  <si>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</si>
  <si>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</si>
  <si>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</si>
  <si>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</si>
  <si>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</si>
  <si>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</si>
  <si>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</si>
  <si>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</si>
  <si>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</si>
  <si>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</si>
  <si>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</si>
  <si>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</si>
  <si>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</si>
  <si>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</si>
  <si>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</si>
  <si>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</si>
  <si>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</si>
  <si>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</si>
  <si>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</si>
  <si>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</si>
  <si>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</si>
  <si>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</si>
  <si>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</si>
  <si>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</si>
  <si>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</si>
  <si>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</si>
  <si>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</si>
  <si>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</si>
  <si>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</si>
  <si>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</si>
  <si>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</si>
  <si>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</si>
  <si>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</si>
  <si>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</si>
  <si>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</si>
  <si>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</si>
  <si>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</si>
  <si>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</si>
  <si>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</si>
  <si>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</si>
  <si>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</si>
  <si>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</si>
  <si>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</si>
  <si>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</si>
  <si>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</si>
  <si>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</si>
  <si>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</si>
  <si>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</si>
  <si>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</si>
  <si>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</si>
  <si>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</si>
  <si>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</si>
  <si>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</si>
  <si>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</si>
  <si>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</si>
  <si>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</si>
  <si>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</si>
  <si>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</si>
  <si>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</si>
  <si>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</si>
  <si>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</si>
  <si>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</si>
  <si>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</si>
  <si>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</si>
  <si>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</si>
  <si>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</si>
  <si>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</si>
  <si>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</si>
  <si>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</si>
  <si>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</si>
  <si>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</si>
  <si>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</si>
  <si>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</si>
  <si>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</si>
  <si>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</si>
  <si>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</si>
  <si>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</si>
  <si>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</si>
  <si>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</si>
  <si>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</si>
  <si>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</si>
  <si>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</si>
  <si>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</si>
  <si>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</si>
  <si>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</si>
  <si>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</si>
  <si>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</si>
  <si>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</si>
  <si>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</si>
  <si>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</si>
  <si>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</si>
  <si>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</si>
  <si>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</si>
  <si>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</si>
  <si>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</si>
  <si>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</si>
  <si>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</si>
  <si>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</si>
  <si>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</si>
  <si>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</si>
  <si>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</si>
  <si>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</si>
  <si>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</si>
  <si>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</si>
  <si>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</si>
  <si>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</si>
  <si>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</si>
  <si>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</si>
  <si>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</si>
  <si>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</si>
  <si>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</si>
  <si>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</si>
  <si>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</si>
  <si>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</si>
  <si>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</si>
  <si>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</si>
  <si>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</si>
  <si>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</si>
  <si>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</si>
  <si>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</si>
  <si>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</si>
  <si>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</si>
  <si>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</si>
  <si>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</si>
  <si>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</si>
  <si>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</si>
  <si>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</si>
  <si>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</si>
  <si>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</si>
  <si>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</si>
  <si>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</si>
  <si>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</si>
  <si>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</si>
  <si>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</si>
  <si>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</si>
  <si>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</si>
  <si>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</si>
  <si>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</si>
  <si>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</si>
  <si>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</si>
  <si>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</si>
  <si>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</si>
  <si>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</si>
  <si>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</si>
  <si>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</si>
  <si>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</si>
  <si>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</si>
  <si>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</si>
  <si>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</si>
  <si>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</si>
  <si>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</si>
  <si>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</si>
  <si>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</si>
  <si>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</si>
  <si>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</si>
  <si>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</si>
  <si>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</si>
  <si>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</si>
  <si>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</si>
  <si>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</si>
  <si>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</si>
  <si>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</si>
  <si>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</si>
  <si>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</si>
  <si>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</si>
  <si>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</si>
  <si>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</si>
  <si>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</si>
  <si>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</si>
  <si>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</si>
  <si>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</si>
  <si>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</si>
  <si>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</si>
  <si>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</si>
  <si>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</si>
  <si>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</si>
  <si>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</si>
  <si>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</si>
  <si>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</si>
  <si>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</si>
  <si>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</si>
  <si>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</si>
  <si>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</si>
  <si>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</si>
  <si>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</si>
  <si>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</si>
  <si>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</si>
  <si>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</si>
  <si>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</si>
  <si>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</si>
  <si>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</si>
  <si>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</si>
  <si>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</si>
  <si>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</si>
  <si>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</si>
  <si>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</si>
  <si>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</si>
  <si>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</si>
  <si>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</si>
  <si>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</si>
  <si>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</si>
  <si>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</si>
  <si>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</si>
  <si>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</si>
  <si>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</si>
  <si>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</si>
  <si>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</si>
  <si>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</si>
  <si>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</si>
  <si>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</si>
  <si>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</si>
  <si>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</si>
  <si>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</si>
  <si>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</si>
  <si>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</si>
  <si>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</si>
  <si>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</si>
  <si>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</si>
  <si>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</si>
  <si>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</si>
  <si>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</si>
  <si>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</si>
  <si>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</si>
  <si>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</si>
  <si>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</si>
  <si>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</si>
  <si>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</si>
  <si>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</si>
  <si>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</si>
  <si>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</si>
  <si>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</si>
  <si>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</si>
  <si>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</si>
  <si>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</si>
  <si>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</si>
  <si>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</si>
  <si>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</si>
  <si>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</si>
  <si>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</si>
  <si>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</si>
  <si>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</si>
  <si>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</si>
  <si>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</si>
  <si>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</si>
  <si>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</si>
  <si>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</si>
  <si>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</si>
  <si>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</si>
  <si>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</si>
  <si>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</si>
  <si>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</si>
  <si>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</si>
  <si>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</si>
  <si>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</si>
  <si>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</si>
  <si>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</si>
  <si>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</si>
  <si>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</si>
  <si>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</si>
  <si>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</si>
  <si>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</si>
  <si>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</si>
  <si>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</si>
  <si>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</si>
  <si>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</si>
  <si>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</si>
  <si>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</si>
  <si>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</si>
  <si>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</si>
  <si>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</si>
  <si>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</si>
  <si>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</si>
  <si>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</si>
  <si>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</si>
  <si>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</si>
  <si>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</si>
  <si>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</si>
  <si>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</si>
  <si>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</si>
  <si>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</si>
  <si>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</si>
  <si>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</si>
  <si>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</si>
  <si>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</si>
  <si>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</si>
  <si>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</si>
  <si>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</si>
  <si>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</si>
  <si>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</si>
  <si>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</si>
  <si>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</si>
  <si>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</si>
  <si>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</si>
  <si>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</si>
  <si>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</si>
  <si>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</si>
  <si>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</si>
  <si>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</si>
  <si>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</si>
  <si>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</si>
  <si>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</si>
  <si>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</si>
  <si>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</si>
  <si>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</si>
  <si>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</si>
  <si>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</si>
  <si>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</si>
  <si>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</si>
  <si>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</si>
  <si>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</si>
  <si>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</si>
  <si>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</si>
  <si>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</si>
  <si>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</si>
  <si>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</si>
  <si>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</si>
  <si>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</si>
  <si>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</si>
  <si>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</si>
  <si>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</si>
  <si>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</si>
  <si>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</si>
  <si>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</si>
  <si>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</si>
  <si>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</si>
  <si>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</si>
  <si>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</si>
  <si>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</si>
  <si>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</si>
  <si>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</si>
  <si>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</si>
  <si>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</si>
  <si>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</si>
  <si>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</si>
  <si>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</si>
  <si>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</si>
  <si>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</si>
  <si>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</si>
  <si>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</si>
  <si>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</si>
  <si>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</si>
  <si>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</si>
  <si>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</si>
  <si>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</si>
  <si>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</si>
  <si>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</si>
  <si>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</si>
  <si>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</si>
  <si>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</si>
  <si>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</si>
  <si>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</si>
  <si>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</si>
  <si>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</si>
  <si>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</si>
  <si>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</si>
  <si>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</si>
  <si>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</si>
  <si>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</si>
  <si>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</si>
  <si>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</si>
  <si>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</si>
  <si>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</si>
  <si>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</si>
  <si>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</si>
  <si>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</si>
  <si>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</si>
  <si>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</si>
  <si>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</si>
  <si>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</si>
  <si>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</si>
  <si>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</si>
  <si>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</si>
  <si>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</si>
  <si>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</si>
  <si>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</si>
  <si>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</si>
  <si>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</si>
  <si>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</si>
  <si>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</si>
  <si>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</si>
  <si>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</si>
  <si>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</si>
  <si>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</si>
  <si>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</si>
  <si>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</si>
  <si>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</si>
  <si>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</si>
  <si>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</si>
  <si>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</si>
  <si>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</si>
  <si>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</si>
  <si>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</si>
  <si>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</si>
  <si>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</si>
  <si>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</si>
  <si>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</si>
  <si>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</si>
  <si>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</si>
  <si>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</si>
  <si>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</si>
  <si>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</si>
  <si>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</si>
  <si>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</si>
  <si>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</si>
  <si>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</si>
  <si>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</si>
  <si>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</si>
  <si>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</si>
  <si>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</si>
  <si>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</si>
  <si>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</si>
  <si>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</si>
  <si>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</si>
  <si>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</si>
  <si>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</si>
  <si>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</si>
  <si>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</si>
  <si>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</si>
  <si>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</si>
  <si>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</si>
  <si>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</si>
  <si>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</si>
  <si>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</si>
  <si>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</si>
  <si>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</si>
  <si>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</si>
  <si>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</si>
  <si>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</si>
  <si>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</si>
  <si>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</si>
  <si>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</si>
  <si>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</si>
  <si>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</si>
  <si>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</si>
  <si>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</si>
  <si>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</si>
  <si>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</si>
  <si>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</si>
  <si>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</si>
  <si>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</si>
  <si>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</si>
  <si>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</si>
  <si>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</si>
  <si>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</si>
  <si>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</si>
  <si>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</si>
  <si>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</si>
  <si>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</si>
  <si>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</si>
  <si>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</si>
  <si>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</si>
  <si>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</si>
  <si>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</si>
  <si>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</si>
  <si>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</si>
  <si>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</si>
  <si>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</si>
  <si>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</si>
  <si>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</si>
  <si>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</si>
  <si>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</si>
  <si>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</si>
  <si>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</si>
  <si>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</si>
  <si>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</si>
  <si>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</si>
  <si>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</si>
  <si>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</si>
  <si>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</si>
  <si>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</si>
  <si>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</si>
  <si>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</si>
  <si>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</si>
  <si>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</si>
  <si>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</si>
  <si>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</si>
  <si>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</si>
  <si>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</si>
  <si>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</si>
  <si>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</si>
  <si>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</si>
  <si>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</si>
  <si>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</si>
  <si>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</si>
  <si>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</si>
  <si>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</si>
  <si>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</si>
  <si>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</si>
  <si>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</si>
  <si>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</si>
  <si>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</si>
  <si>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</si>
  <si>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</si>
  <si>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</si>
  <si>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</si>
  <si>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</si>
  <si>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</si>
  <si>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</si>
  <si>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</si>
  <si>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</si>
  <si>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</si>
  <si>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</si>
  <si>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</si>
  <si>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</si>
  <si>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</si>
  <si>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</si>
  <si>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</si>
  <si>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</si>
  <si>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</si>
  <si>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</si>
  <si>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</si>
  <si>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</si>
  <si>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</si>
  <si>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</si>
  <si>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</si>
  <si>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</si>
  <si>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</si>
  <si>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</si>
  <si>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</si>
  <si>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</si>
  <si>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</si>
  <si>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</si>
  <si>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</si>
  <si>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</si>
  <si>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</si>
  <si>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</si>
  <si>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</si>
  <si>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</si>
  <si>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</si>
  <si>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</si>
  <si>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</si>
  <si>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</si>
  <si>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</si>
  <si>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</si>
  <si>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</si>
  <si>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</si>
  <si>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</si>
  <si>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</si>
  <si>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</si>
  <si>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</si>
  <si>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</si>
  <si>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</si>
  <si>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</si>
  <si>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</si>
  <si>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</si>
  <si>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</si>
  <si>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</si>
  <si>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</si>
  <si>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</si>
  <si>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</si>
  <si>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</si>
  <si>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</si>
  <si>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</si>
  <si>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</si>
  <si>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</si>
  <si>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</si>
  <si>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</si>
  <si>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</si>
  <si>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</si>
  <si>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</si>
  <si>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</si>
  <si>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</si>
  <si>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</si>
  <si>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</si>
  <si>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</si>
  <si>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</si>
  <si>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</si>
  <si>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</si>
  <si>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</si>
  <si>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</si>
  <si>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</si>
  <si>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</si>
  <si>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</si>
  <si>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</si>
  <si>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</si>
  <si>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</si>
  <si>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</si>
  <si>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</si>
  <si>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</si>
  <si>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</si>
  <si>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</si>
  <si>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</si>
  <si>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</si>
  <si>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</si>
  <si>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</si>
  <si>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</si>
  <si>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</si>
  <si>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</si>
  <si>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</si>
  <si>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</si>
  <si>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</si>
  <si>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</si>
  <si>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</si>
  <si>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</si>
  <si>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</si>
  <si>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</si>
  <si>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</si>
  <si>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</si>
  <si>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</si>
  <si>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</si>
  <si>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</si>
  <si>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</si>
  <si>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</si>
  <si>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</si>
  <si>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</si>
  <si>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</si>
  <si>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</si>
  <si>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</si>
  <si>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</si>
  <si>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</si>
  <si>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</si>
  <si>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</si>
  <si>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</si>
  <si>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</si>
  <si>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</si>
  <si>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</si>
  <si>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</si>
  <si>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</si>
  <si>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</si>
  <si>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</si>
  <si>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</si>
  <si>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</si>
  <si>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</si>
  <si>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</si>
  <si>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</si>
  <si>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</si>
  <si>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</si>
  <si>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</si>
  <si>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</si>
  <si>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</si>
  <si>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</si>
  <si>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</si>
  <si>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</si>
  <si>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</si>
  <si>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</si>
  <si>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</si>
  <si>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</si>
  <si>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</si>
  <si>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</si>
  <si>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</si>
  <si>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</si>
  <si>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</si>
  <si>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</si>
  <si>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</si>
  <si>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</si>
  <si>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</si>
  <si>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</si>
  <si>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</si>
  <si>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</si>
  <si>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</si>
  <si>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</si>
  <si>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</si>
  <si>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</si>
  <si>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</si>
  <si>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</si>
  <si>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</si>
  <si>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</si>
  <si>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</si>
  <si>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</si>
  <si>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</si>
  <si>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</si>
  <si>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</si>
  <si>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</si>
  <si>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</si>
  <si>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</si>
  <si>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</si>
  <si>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</si>
  <si>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</si>
  <si>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</si>
  <si>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</si>
  <si>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</si>
  <si>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</si>
  <si>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</si>
  <si>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</si>
  <si>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</si>
  <si>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</si>
  <si>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</si>
  <si>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</si>
  <si>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</si>
  <si>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</si>
  <si>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</si>
  <si>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</si>
  <si>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</si>
  <si>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</si>
  <si>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</si>
  <si>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</si>
  <si>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</si>
  <si>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</si>
  <si>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</si>
  <si>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</si>
  <si>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</si>
  <si>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</si>
  <si>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</si>
  <si>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</si>
  <si>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</si>
  <si>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</si>
  <si>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</si>
  <si>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</si>
  <si>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</si>
  <si>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</si>
  <si>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</si>
  <si>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</si>
  <si>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</si>
  <si>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</si>
  <si>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</si>
  <si>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</si>
  <si>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</si>
  <si>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</si>
  <si>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</si>
  <si>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</si>
  <si>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</si>
  <si>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</si>
  <si>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</si>
  <si>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</si>
  <si>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</si>
  <si>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</si>
  <si>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</si>
  <si>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</si>
  <si>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</si>
  <si>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</si>
  <si>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</si>
  <si>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</si>
  <si>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</si>
  <si>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</si>
  <si>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</si>
  <si>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</si>
  <si>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</si>
  <si>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</si>
  <si>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</si>
  <si>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</si>
  <si>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</si>
  <si>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</si>
  <si>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</si>
  <si>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</si>
  <si>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</si>
  <si>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</si>
  <si>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</si>
  <si>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</si>
  <si>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</si>
  <si>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</si>
  <si>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</si>
  <si>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</si>
  <si>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</si>
  <si>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</si>
  <si>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</si>
  <si>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</si>
  <si>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</si>
  <si>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</si>
  <si>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</si>
  <si>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</si>
  <si>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</si>
  <si>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</si>
  <si>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</si>
  <si>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</si>
  <si>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</si>
  <si>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</si>
  <si>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</si>
  <si>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</si>
  <si>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</si>
  <si>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</si>
  <si>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</si>
  <si>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</si>
  <si>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</si>
  <si>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</si>
  <si>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</si>
  <si>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</si>
  <si>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</si>
  <si>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</si>
  <si>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</si>
  <si>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</si>
  <si>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</si>
  <si>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</si>
  <si>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</si>
  <si>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</si>
  <si>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</si>
  <si>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</si>
  <si>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</si>
  <si>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</si>
  <si>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</si>
  <si>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</si>
  <si>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</si>
  <si>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</si>
  <si>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</si>
  <si>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</si>
  <si>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</si>
  <si>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</si>
  <si>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</si>
  <si>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</si>
  <si>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</si>
  <si>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</si>
  <si>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</si>
  <si>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</si>
  <si>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</si>
  <si>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</si>
  <si>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</si>
  <si>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</si>
  <si>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</si>
  <si>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</si>
  <si>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</si>
  <si>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</si>
  <si>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</si>
  <si>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</si>
  <si>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</si>
  <si>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</si>
  <si>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</si>
  <si>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</si>
  <si>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</si>
  <si>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</si>
  <si>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</si>
  <si>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</si>
  <si>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</si>
  <si>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</si>
  <si>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</si>
  <si>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</si>
  <si>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</si>
  <si>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</si>
  <si>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</si>
  <si>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</si>
  <si>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</si>
  <si>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</si>
  <si>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</si>
  <si>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</si>
  <si>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</si>
  <si>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</si>
  <si>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</si>
  <si>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</si>
  <si>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</si>
  <si>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</si>
  <si>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</si>
  <si>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</si>
  <si>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</si>
  <si>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</si>
  <si>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</si>
  <si>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</si>
  <si>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</si>
  <si>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</si>
  <si>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</si>
  <si>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</si>
  <si>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</si>
  <si>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</si>
  <si>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</si>
  <si>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</si>
  <si>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</si>
  <si>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</si>
  <si>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</si>
  <si>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</si>
  <si>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</si>
  <si>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</si>
  <si>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</si>
  <si>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</si>
  <si>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</si>
  <si>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</si>
  <si>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</si>
  <si>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</si>
  <si>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</si>
  <si>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</si>
  <si>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</si>
  <si>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</si>
  <si>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</si>
  <si>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</si>
  <si>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</si>
  <si>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</si>
  <si>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</si>
  <si>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</si>
  <si>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</si>
  <si>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</si>
  <si>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</si>
  <si>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</si>
  <si>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</si>
  <si>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</si>
  <si>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</si>
  <si>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</si>
  <si>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</si>
  <si>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</si>
  <si>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</si>
  <si>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</si>
  <si>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</si>
  <si>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</si>
  <si>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</si>
  <si>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</si>
  <si>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</si>
  <si>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</si>
  <si>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</si>
  <si>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</si>
  <si>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</si>
  <si>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</si>
  <si>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</si>
  <si>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</si>
  <si>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</si>
  <si>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</si>
  <si>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</si>
  <si>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</si>
  <si>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</si>
  <si>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</si>
  <si>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</si>
  <si>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</si>
  <si>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</si>
  <si>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</si>
  <si>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</si>
  <si>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</si>
  <si>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</si>
  <si>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</si>
  <si>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</si>
  <si>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</si>
  <si>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</si>
  <si>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</si>
  <si>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</si>
  <si>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</si>
  <si>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</si>
  <si>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</si>
  <si>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</si>
  <si>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</si>
  <si>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</si>
  <si>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</si>
  <si>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</si>
  <si>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</si>
  <si>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</si>
  <si>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</si>
  <si>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</si>
  <si>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</si>
  <si>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</si>
  <si>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</si>
  <si>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</si>
  <si>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</si>
  <si>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</si>
  <si>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</si>
  <si>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</si>
  <si>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</si>
  <si>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</si>
  <si>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</si>
  <si>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</si>
  <si>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</si>
  <si>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</si>
  <si>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</si>
  <si>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</si>
  <si>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</si>
  <si>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</si>
  <si>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</si>
  <si>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</si>
  <si>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</si>
  <si>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</si>
  <si>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</si>
  <si>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</si>
  <si>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</si>
  <si>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</si>
  <si>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</si>
  <si>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</si>
  <si>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</si>
  <si>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</si>
  <si>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</si>
  <si>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</si>
  <si>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</si>
  <si>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</si>
  <si>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</si>
  <si>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</si>
  <si>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</si>
  <si>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</si>
  <si>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</si>
  <si>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</si>
  <si>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</si>
  <si>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</si>
  <si>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</si>
  <si>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</si>
  <si>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</si>
  <si>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</si>
  <si>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</si>
  <si>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</si>
  <si>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</si>
  <si>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</si>
  <si>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</si>
  <si>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</si>
  <si>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</si>
  <si>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</si>
  <si>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</si>
  <si>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</si>
  <si>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</si>
  <si>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</si>
  <si>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</si>
  <si>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</si>
  <si>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</si>
  <si>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</si>
  <si>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</si>
  <si>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</si>
  <si>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</si>
  <si>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</si>
  <si>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</si>
  <si>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</si>
  <si>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</si>
  <si>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</si>
  <si>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</si>
  <si>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</si>
  <si>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</si>
  <si>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</si>
  <si>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</si>
  <si>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</si>
  <si>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</si>
  <si>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</si>
  <si>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</si>
  <si>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</si>
  <si>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</si>
  <si>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</si>
  <si>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</si>
  <si>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</si>
  <si>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</si>
  <si>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</si>
  <si>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</si>
  <si>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</si>
  <si>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</si>
  <si>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</si>
  <si>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</si>
  <si>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</si>
  <si>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</si>
  <si>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</si>
  <si>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</si>
  <si>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</si>
  <si>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</si>
  <si>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</si>
  <si>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</si>
  <si>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</si>
  <si>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</si>
  <si>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</si>
  <si>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</si>
  <si>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</si>
  <si>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</si>
  <si>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</si>
  <si>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</si>
  <si>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</si>
  <si>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</si>
  <si>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</si>
  <si>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</si>
  <si>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</si>
  <si>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</si>
  <si>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</si>
  <si>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</si>
  <si>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</si>
  <si>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</si>
  <si>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</si>
  <si>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</si>
  <si>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</si>
  <si>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</si>
  <si>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</si>
  <si>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</si>
  <si>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</si>
  <si>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</si>
  <si>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</si>
  <si>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</si>
  <si>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</si>
  <si>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</si>
  <si>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</si>
  <si>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</si>
  <si>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</si>
  <si>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</si>
  <si>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</si>
  <si>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</si>
  <si>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</si>
  <si>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</si>
  <si>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</si>
  <si>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</si>
  <si>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</si>
  <si>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</si>
  <si>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</si>
  <si>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</si>
  <si>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</si>
  <si>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</si>
  <si>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</si>
  <si>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</si>
  <si>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</si>
  <si>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</si>
  <si>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</si>
  <si>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</si>
  <si>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</si>
  <si>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</si>
  <si>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</si>
  <si>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</si>
  <si>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</si>
  <si>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</si>
  <si>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</si>
  <si>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</si>
  <si>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</si>
  <si>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</si>
  <si>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</si>
  <si>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</si>
  <si>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</si>
  <si>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</si>
  <si>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</si>
  <si>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</si>
  <si>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</si>
  <si>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</si>
  <si>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</si>
  <si>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</si>
  <si>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</si>
  <si>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</si>
  <si>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</si>
  <si>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</si>
  <si>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</si>
  <si>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</si>
  <si>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</si>
  <si>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</si>
  <si>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</si>
  <si>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</si>
  <si>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</si>
  <si>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</si>
  <si>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</si>
  <si>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</si>
  <si>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</si>
  <si>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</si>
  <si>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</si>
  <si>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</si>
  <si>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</si>
  <si>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</si>
  <si>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</si>
  <si>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</si>
  <si>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</si>
  <si>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</si>
  <si>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</si>
  <si>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</si>
  <si>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</si>
  <si>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</si>
  <si>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</si>
  <si>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</si>
  <si>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</si>
  <si>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</si>
  <si>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</si>
  <si>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</si>
  <si>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</si>
  <si>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</si>
  <si>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</si>
  <si>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</si>
  <si>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</si>
  <si>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</si>
  <si>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</si>
  <si>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</si>
  <si>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</si>
  <si>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</si>
  <si>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</si>
  <si>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</si>
  <si>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</si>
  <si>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</si>
  <si>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</si>
  <si>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</si>
  <si>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</si>
  <si>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</si>
  <si>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</si>
  <si>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</si>
  <si>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</si>
  <si>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</si>
  <si>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</si>
  <si>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</si>
  <si>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</si>
  <si>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</si>
  <si>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</si>
  <si>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</si>
  <si>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</si>
  <si>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</si>
  <si>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</si>
  <si>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</si>
  <si>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</si>
  <si>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</si>
  <si>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</si>
  <si>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</si>
  <si>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</si>
  <si>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</si>
  <si>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</si>
  <si>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</si>
  <si>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</si>
  <si>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</si>
  <si>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</si>
  <si>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</si>
  <si>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</si>
  <si>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</si>
  <si>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</si>
  <si>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</si>
  <si>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</si>
  <si>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</si>
  <si>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</si>
  <si>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</si>
  <si>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</si>
  <si>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</si>
  <si>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</si>
  <si>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</si>
  <si>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</si>
  <si>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</si>
  <si>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</si>
  <si>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</si>
  <si>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</si>
  <si>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</si>
  <si>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</si>
  <si>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</si>
  <si>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</si>
  <si>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</si>
  <si>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</si>
  <si>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</si>
  <si>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</si>
  <si>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</si>
  <si>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</si>
  <si>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</si>
  <si>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</si>
  <si>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</si>
  <si>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</si>
  <si>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</si>
  <si>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</si>
  <si>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</si>
  <si>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</si>
  <si>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</si>
  <si>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</si>
  <si>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</si>
  <si>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</si>
  <si>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</si>
  <si>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</si>
  <si>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</si>
  <si>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</si>
  <si>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</si>
  <si>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</si>
  <si>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</si>
  <si>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</si>
  <si>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</si>
  <si>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</si>
  <si>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</si>
  <si>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</si>
  <si>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</si>
  <si>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</si>
  <si>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</si>
  <si>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</si>
  <si>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</si>
  <si>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</si>
  <si>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</si>
  <si>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</si>
  <si>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</si>
  <si>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</si>
  <si>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</si>
  <si>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</si>
  <si>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</si>
  <si>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</si>
  <si>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</si>
  <si>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</si>
  <si>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</si>
  <si>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</si>
  <si>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</si>
  <si>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</si>
  <si>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</si>
  <si>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</si>
  <si>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</si>
  <si>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</si>
  <si>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</si>
  <si>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</si>
  <si>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</si>
  <si>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</si>
  <si>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</si>
  <si>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</si>
  <si>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</si>
  <si>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</si>
  <si>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</si>
  <si>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</si>
  <si>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</si>
  <si>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</si>
  <si>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</si>
  <si>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</si>
  <si>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</si>
  <si>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</si>
  <si>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</si>
  <si>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</si>
  <si>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</si>
  <si>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</si>
  <si>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</si>
  <si>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</si>
  <si>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</si>
  <si>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</si>
  <si>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</si>
  <si>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</si>
  <si>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</si>
  <si>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</si>
  <si>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</si>
  <si>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</si>
  <si>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</si>
  <si>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</si>
  <si>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</si>
  <si>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</si>
  <si>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</si>
  <si>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</si>
  <si>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</si>
  <si>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</si>
  <si>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</si>
  <si>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</si>
  <si>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</si>
  <si>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</si>
  <si>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</si>
  <si>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</si>
  <si>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</si>
  <si>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</si>
  <si>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</si>
  <si>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</si>
  <si>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</si>
  <si>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</si>
  <si>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</si>
  <si>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</si>
  <si>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</si>
  <si>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</si>
  <si>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</si>
  <si>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</si>
  <si>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</si>
  <si>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</si>
  <si>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</si>
  <si>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</si>
  <si>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</si>
  <si>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</si>
  <si>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</si>
  <si>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</si>
  <si>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</si>
  <si>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</si>
  <si>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</si>
  <si>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</si>
  <si>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</si>
  <si>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</si>
  <si>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</si>
  <si>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</si>
  <si>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</si>
  <si>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</si>
  <si>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</si>
  <si>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</si>
  <si>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</si>
  <si>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</si>
  <si>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</si>
  <si>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</si>
  <si>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</si>
  <si>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</si>
  <si>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</si>
  <si>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</si>
  <si>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</si>
  <si>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</si>
  <si>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</si>
  <si>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</si>
  <si>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</si>
  <si>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</si>
  <si>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</si>
  <si>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</si>
  <si>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</si>
  <si>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</si>
  <si>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</si>
  <si>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</si>
  <si>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</si>
  <si>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</si>
  <si>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</si>
  <si>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</si>
  <si>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</si>
  <si>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</si>
  <si>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</si>
  <si>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</si>
  <si>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</si>
  <si>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</si>
  <si>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</si>
  <si>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</si>
  <si>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</si>
  <si>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</si>
  <si>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</si>
  <si>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</si>
  <si>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</si>
  <si>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</si>
  <si>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</si>
  <si>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</si>
  <si>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</si>
  <si>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</si>
  <si>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</si>
  <si>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</si>
  <si>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</si>
  <si>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</si>
  <si>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</si>
  <si>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</si>
  <si>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</si>
  <si>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</si>
  <si>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</si>
  <si>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</si>
  <si>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</si>
  <si>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</si>
  <si>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</si>
  <si>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</si>
  <si>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</si>
  <si>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</si>
  <si>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</si>
  <si>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</si>
  <si>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</si>
  <si>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</si>
  <si>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</si>
  <si>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</si>
  <si>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</si>
  <si>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</si>
  <si>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</si>
  <si>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</si>
  <si>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</si>
  <si>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</si>
  <si>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</si>
  <si>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</si>
  <si>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</si>
  <si>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</si>
  <si>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</si>
  <si>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</si>
  <si>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</si>
  <si>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</si>
  <si>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</si>
  <si>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</si>
  <si>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</si>
  <si>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</si>
  <si>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</si>
  <si>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</si>
  <si>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</si>
  <si>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</si>
  <si>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</si>
  <si>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</si>
  <si>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</si>
  <si>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</si>
  <si>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</si>
  <si>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</si>
  <si>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</si>
  <si>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</si>
  <si>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</si>
  <si>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</si>
  <si>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</si>
  <si>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</si>
  <si>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</si>
  <si>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</si>
  <si>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</si>
  <si>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</si>
  <si>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</si>
  <si>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</si>
  <si>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</si>
  <si>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</si>
  <si>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</si>
  <si>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</si>
  <si>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</si>
  <si>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</si>
  <si>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</si>
  <si>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</si>
  <si>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</si>
  <si>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</si>
  <si>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</si>
  <si>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</si>
  <si>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</si>
  <si>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</si>
  <si>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</si>
  <si>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</si>
  <si>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</si>
  <si>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</si>
  <si>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</si>
  <si>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</si>
  <si>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</si>
  <si>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</si>
  <si>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</si>
  <si>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</si>
  <si>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</si>
  <si>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</si>
  <si>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</si>
  <si>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</si>
  <si>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</si>
  <si>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</si>
  <si>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</si>
  <si>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</si>
  <si>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</si>
  <si>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</si>
  <si>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</si>
  <si>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</si>
  <si>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</si>
  <si>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</si>
  <si>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</si>
  <si>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</si>
  <si>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</si>
  <si>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</si>
  <si>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</si>
  <si>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</si>
  <si>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</si>
  <si>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</si>
  <si>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</si>
  <si>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</si>
  <si>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</si>
  <si>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</si>
  <si>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</si>
  <si>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</si>
  <si>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</si>
  <si>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</si>
  <si>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</si>
  <si>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</si>
  <si>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</si>
  <si>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</si>
  <si>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</si>
  <si>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</si>
  <si>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</si>
  <si>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</si>
  <si>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</si>
  <si>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</si>
  <si>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</si>
  <si>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</si>
  <si>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</si>
  <si>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</si>
  <si>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</si>
  <si>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</si>
  <si>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</si>
  <si>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</si>
  <si>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</si>
  <si>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</si>
  <si>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</si>
  <si>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</si>
  <si>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</si>
  <si>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</si>
  <si>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</si>
  <si>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</si>
  <si>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</si>
  <si>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</si>
  <si>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</si>
  <si>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</si>
  <si>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</si>
  <si>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</si>
  <si>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</si>
  <si>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</si>
  <si>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</si>
  <si>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</si>
  <si>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</si>
  <si>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</si>
  <si>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</si>
  <si>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</si>
  <si>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</si>
  <si>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</si>
  <si>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</si>
  <si>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</si>
  <si>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</si>
  <si>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</si>
  <si>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</si>
  <si>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</si>
  <si>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</si>
  <si>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</si>
  <si>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</si>
  <si>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</si>
  <si>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</si>
  <si>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</si>
  <si>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</si>
  <si>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</si>
  <si>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</si>
  <si>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</si>
  <si>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</si>
  <si>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</si>
  <si>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</si>
  <si>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</si>
  <si>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</si>
  <si>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</si>
  <si>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</si>
  <si>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</si>
  <si>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</si>
  <si>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</si>
  <si>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</si>
  <si>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</si>
  <si>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</si>
  <si>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</si>
  <si>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</si>
  <si>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</si>
  <si>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</si>
  <si>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</si>
  <si>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</si>
  <si>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</si>
  <si>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</si>
  <si>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</si>
  <si>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</si>
  <si>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</si>
  <si>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</si>
  <si>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</si>
  <si>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</si>
  <si>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</si>
  <si>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</si>
  <si>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</si>
  <si>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</si>
  <si>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</si>
  <si>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</si>
  <si>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</si>
  <si>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</si>
  <si>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</si>
  <si>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</si>
  <si>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</si>
  <si>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</si>
  <si>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</si>
  <si>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</si>
  <si>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</si>
  <si>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</si>
  <si>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</si>
  <si>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</si>
  <si>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</si>
  <si>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</si>
  <si>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</si>
  <si>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</si>
  <si>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</si>
  <si>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</si>
  <si>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</si>
  <si>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</si>
  <si>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</si>
  <si>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</si>
  <si>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</si>
  <si>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</si>
  <si>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</si>
  <si>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</si>
  <si>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</si>
  <si>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</si>
  <si>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</si>
  <si>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</si>
  <si>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</si>
  <si>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</si>
  <si>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</si>
  <si>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</si>
  <si>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</si>
  <si>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</si>
  <si>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</si>
  <si>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</si>
  <si>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</si>
  <si>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</si>
  <si>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</si>
  <si>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</si>
  <si>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</si>
  <si>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</si>
  <si>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</si>
  <si>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</si>
  <si>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</si>
  <si>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</si>
  <si>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</si>
  <si>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</si>
  <si>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</si>
  <si>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</si>
  <si>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</si>
  <si>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</si>
  <si>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</si>
  <si>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</si>
  <si>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</si>
  <si>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</si>
  <si>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</si>
  <si>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</si>
  <si>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</si>
  <si>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</si>
  <si>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</si>
  <si>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</si>
  <si>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</si>
  <si>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</si>
  <si>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</si>
  <si>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</si>
  <si>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</si>
  <si>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</si>
  <si>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</si>
  <si>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</si>
  <si>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</si>
  <si>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</si>
  <si>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</si>
  <si>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</si>
  <si>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</si>
  <si>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</si>
  <si>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</si>
  <si>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</si>
  <si>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</si>
  <si>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</si>
  <si>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</si>
  <si>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</si>
  <si>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</si>
  <si>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</si>
  <si>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</si>
  <si>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</si>
  <si>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</si>
  <si>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</si>
  <si>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</si>
  <si>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</si>
  <si>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</si>
  <si>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</si>
  <si>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</si>
  <si>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</si>
  <si>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</si>
  <si>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</si>
  <si>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</si>
  <si>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</si>
  <si>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</si>
  <si>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</si>
  <si>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</si>
  <si>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</si>
  <si>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</si>
  <si>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</si>
  <si>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</si>
  <si>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</si>
  <si>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</si>
  <si>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</si>
  <si>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</si>
  <si>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</si>
  <si>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</si>
  <si>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</si>
  <si>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</si>
  <si>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</si>
  <si>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</si>
  <si>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</si>
  <si>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</si>
  <si>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</si>
  <si>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</si>
  <si>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</si>
  <si>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</si>
  <si>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</si>
  <si>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</si>
  <si>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</si>
  <si>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</si>
  <si>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</si>
  <si>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</si>
  <si>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</si>
  <si>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</si>
  <si>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</si>
  <si>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</si>
  <si>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</si>
  <si>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</si>
  <si>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</si>
  <si>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</si>
  <si>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</si>
  <si>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</si>
  <si>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</si>
  <si>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</si>
  <si>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</si>
  <si>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</si>
  <si>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</si>
  <si>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</si>
  <si>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</si>
  <si>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</si>
  <si>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</si>
  <si>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</si>
  <si>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</si>
  <si>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</si>
  <si>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</si>
  <si>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</si>
  <si>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</si>
  <si>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</si>
  <si>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</si>
  <si>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</si>
  <si>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</si>
  <si>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</si>
  <si>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</si>
  <si>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</si>
  <si>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</si>
  <si>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</si>
  <si>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</si>
  <si>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</si>
  <si>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</si>
  <si>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</si>
  <si>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</si>
  <si>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</si>
  <si>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</si>
  <si>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</si>
  <si>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</si>
  <si>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</si>
  <si>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</si>
  <si>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</si>
  <si>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</si>
  <si>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</si>
  <si>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</si>
  <si>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</si>
  <si>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</si>
  <si>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</si>
  <si>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</si>
  <si>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</si>
  <si>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</si>
  <si>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</si>
  <si>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</si>
  <si>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</si>
  <si>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</si>
  <si>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</si>
  <si>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</si>
  <si>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</si>
  <si>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</si>
  <si>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</si>
  <si>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</si>
  <si>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</si>
  <si>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</si>
  <si>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</si>
  <si>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</si>
  <si>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</si>
  <si>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</si>
  <si>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</si>
  <si>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</si>
  <si>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</si>
  <si>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</si>
  <si>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</si>
  <si>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</si>
  <si>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</si>
  <si>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</si>
  <si>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</si>
  <si>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</si>
  <si>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</si>
  <si>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</si>
  <si>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</si>
  <si>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</si>
  <si>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</si>
  <si>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</si>
  <si>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</si>
  <si>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</si>
  <si>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</si>
  <si>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</si>
  <si>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</si>
  <si>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</si>
  <si>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</si>
  <si>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</si>
  <si>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</si>
  <si>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</si>
  <si>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</si>
  <si>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</si>
  <si>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</si>
  <si>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</si>
  <si>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</si>
  <si>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</si>
  <si>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</si>
  <si>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</si>
  <si>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</si>
  <si>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</si>
  <si>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</si>
  <si>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</si>
  <si>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</si>
  <si>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</si>
  <si>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</si>
  <si>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</si>
  <si>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</si>
  <si>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</si>
  <si>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</si>
  <si>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</si>
  <si>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</si>
  <si>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</si>
  <si>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</si>
  <si>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</si>
  <si>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</si>
  <si>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</si>
  <si>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</si>
  <si>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</si>
  <si>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</si>
  <si>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</si>
  <si>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</si>
  <si>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</si>
  <si>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</si>
  <si>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</si>
  <si>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</si>
  <si>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</si>
  <si>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</si>
  <si>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</si>
  <si>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</si>
  <si>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</si>
  <si>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</si>
  <si>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</si>
  <si>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</si>
  <si>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</si>
  <si>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</si>
  <si>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</si>
  <si>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</si>
  <si>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</si>
  <si>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</si>
  <si>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</si>
  <si>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</si>
  <si>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</si>
  <si>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</si>
  <si>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</si>
  <si>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</si>
  <si>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</si>
  <si>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</si>
  <si>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</si>
  <si>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</si>
  <si>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</si>
  <si>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</si>
  <si>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</si>
  <si>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</si>
  <si>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</si>
  <si>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</si>
  <si>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</si>
  <si>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</si>
  <si>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</si>
  <si>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</si>
  <si>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</si>
  <si>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</si>
  <si>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</si>
  <si>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</si>
  <si>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</si>
  <si>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</si>
  <si>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</si>
  <si>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</si>
  <si>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</si>
  <si>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</si>
  <si>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</si>
  <si>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</si>
  <si>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</si>
  <si>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</si>
  <si>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</si>
  <si>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</si>
  <si>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</si>
  <si>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</si>
  <si>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</si>
  <si>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</si>
  <si>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</si>
  <si>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</si>
  <si>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</si>
  <si>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</si>
  <si>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</si>
  <si>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</si>
  <si>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</si>
  <si>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</si>
  <si>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</si>
  <si>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</si>
  <si>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</si>
  <si>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</si>
  <si>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</si>
  <si>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</si>
  <si>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</si>
  <si>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</si>
  <si>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</si>
  <si>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</si>
  <si>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</si>
  <si>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</si>
  <si>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</si>
  <si>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</si>
  <si>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</si>
  <si>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</si>
  <si>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</si>
  <si>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</si>
  <si>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</si>
  <si>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</si>
  <si>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</si>
  <si>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</si>
  <si>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</si>
  <si>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</si>
  <si>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</si>
  <si>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</si>
  <si>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</si>
  <si>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</si>
  <si>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</si>
  <si>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</si>
  <si>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</si>
  <si>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</si>
  <si>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</si>
  <si>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</si>
  <si>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</si>
  <si>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</si>
  <si>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</si>
  <si>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</si>
  <si>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</si>
  <si>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</si>
  <si>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</si>
  <si>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</si>
  <si>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</si>
  <si>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</si>
  <si>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</si>
  <si>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</si>
  <si>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</si>
  <si>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</si>
  <si>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</si>
  <si>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</si>
  <si>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</si>
  <si>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</si>
  <si>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</si>
  <si>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</si>
  <si>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</si>
  <si>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</si>
  <si>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</si>
  <si>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</si>
  <si>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</si>
  <si>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</si>
  <si>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</si>
  <si>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</si>
  <si>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</si>
  <si>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</si>
  <si>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</si>
  <si>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</si>
  <si>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</si>
  <si>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</si>
  <si>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</si>
  <si>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</si>
  <si>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</si>
  <si>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</si>
  <si>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</si>
  <si>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</si>
  <si>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</si>
  <si>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</si>
  <si>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</si>
  <si>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</si>
  <si>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</si>
  <si>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</si>
  <si>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</si>
  <si>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</si>
  <si>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</si>
  <si>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</si>
  <si>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</si>
  <si>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</si>
  <si>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</si>
  <si>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</si>
  <si>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</si>
  <si>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</si>
  <si>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</si>
  <si>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</si>
  <si>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</si>
  <si>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</si>
  <si>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</si>
  <si>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</si>
  <si>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</si>
  <si>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</si>
  <si>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</si>
  <si>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</si>
  <si>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</si>
  <si>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</si>
  <si>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</si>
  <si>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</si>
  <si>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</si>
  <si>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</si>
  <si>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</si>
  <si>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</si>
  <si>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</si>
  <si>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</si>
  <si>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</si>
  <si>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</si>
  <si>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</si>
  <si>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</si>
  <si>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</si>
  <si>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</si>
  <si>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</si>
  <si>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</si>
  <si>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</si>
  <si>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</si>
  <si>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</si>
  <si>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</si>
  <si>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</si>
  <si>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</si>
  <si>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</si>
  <si>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</si>
  <si>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</si>
  <si>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</si>
  <si>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</si>
  <si>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</si>
  <si>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</si>
  <si>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</si>
  <si>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</si>
  <si>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</si>
  <si>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</si>
  <si>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</si>
  <si>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</si>
  <si>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</si>
  <si>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</si>
  <si>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</si>
  <si>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</si>
  <si>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</si>
  <si>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</si>
  <si>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</si>
  <si>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</si>
  <si>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</si>
  <si>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</si>
  <si>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</si>
  <si>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</si>
  <si>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</si>
  <si>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</si>
  <si>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</si>
  <si>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</si>
  <si>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</si>
  <si>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</si>
  <si>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</si>
  <si>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</si>
  <si>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</si>
  <si>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</si>
  <si>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</si>
  <si>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</si>
  <si>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</si>
  <si>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</si>
  <si>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</si>
  <si>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</si>
  <si>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</si>
  <si>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</si>
  <si>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</si>
  <si>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</si>
  <si>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</si>
  <si>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</si>
  <si>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</si>
  <si>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</si>
  <si>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</si>
  <si>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</si>
  <si>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</si>
  <si>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</si>
  <si>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</si>
  <si>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</si>
  <si>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</si>
  <si>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</si>
  <si>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</si>
  <si>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</si>
  <si>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</si>
  <si>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</si>
  <si>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</si>
  <si>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</si>
  <si>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</si>
  <si>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</si>
  <si>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</si>
  <si>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</si>
  <si>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</si>
  <si>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</si>
  <si>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</si>
  <si>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</si>
  <si>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</si>
  <si>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</si>
  <si>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</si>
  <si>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</si>
  <si>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</si>
  <si>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</si>
  <si>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</si>
  <si>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</si>
  <si>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</si>
  <si>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</si>
  <si>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</si>
  <si>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</si>
  <si>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</si>
  <si>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</si>
  <si>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</si>
  <si>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</si>
  <si>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</si>
  <si>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</si>
  <si>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</si>
  <si>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</si>
  <si>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</si>
  <si>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</si>
  <si>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</si>
  <si>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</si>
  <si>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</si>
  <si>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</si>
  <si>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</si>
  <si>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</si>
  <si>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</si>
  <si>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</si>
  <si>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</si>
  <si>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</si>
  <si>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</si>
  <si>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</si>
  <si>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</si>
  <si>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</si>
  <si>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</si>
  <si>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</si>
  <si>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</si>
  <si>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</si>
  <si>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</si>
  <si>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</si>
  <si>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</si>
  <si>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</si>
  <si>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</si>
  <si>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</si>
  <si>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</si>
  <si>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</si>
  <si>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</si>
  <si>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</si>
  <si>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</si>
  <si>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</si>
  <si>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</si>
  <si>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</si>
  <si>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</si>
  <si>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</si>
  <si>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</si>
  <si>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</si>
  <si>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</si>
  <si>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</si>
  <si>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</si>
  <si>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</si>
  <si>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</si>
  <si>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</si>
  <si>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</si>
  <si>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</si>
  <si>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</si>
  <si>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</si>
  <si>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</si>
  <si>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</si>
  <si>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</si>
  <si>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</si>
  <si>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</si>
  <si>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</si>
  <si>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</si>
  <si>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</si>
  <si>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</si>
  <si>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</si>
  <si>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</si>
  <si>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</si>
  <si>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</si>
  <si>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</si>
  <si>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</si>
  <si>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</si>
  <si>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</si>
  <si>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</si>
  <si>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</si>
  <si>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</si>
  <si>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</si>
  <si>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</si>
  <si>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</si>
  <si>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</si>
  <si>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</si>
  <si>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</si>
  <si>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</si>
  <si>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</si>
  <si>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</si>
  <si>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</si>
  <si>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</si>
  <si>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</si>
  <si>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</si>
  <si>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</si>
  <si>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</si>
  <si>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</si>
  <si>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</si>
  <si>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</si>
  <si>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</si>
  <si>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</si>
  <si>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</si>
  <si>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</si>
  <si>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</si>
  <si>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</si>
  <si>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</si>
  <si>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</si>
  <si>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</si>
  <si>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</si>
  <si>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</si>
  <si>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</si>
  <si>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</si>
  <si>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</si>
  <si>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</si>
  <si>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</si>
  <si>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</si>
  <si>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</si>
  <si>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</si>
  <si>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</si>
  <si>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</si>
  <si>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</si>
  <si>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</si>
  <si>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</si>
  <si>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</si>
  <si>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</si>
  <si>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</si>
  <si>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</si>
  <si>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</si>
  <si>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</si>
  <si>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</si>
  <si>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</si>
  <si>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</si>
  <si>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</si>
  <si>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</si>
  <si>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</si>
  <si>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</si>
  <si>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</si>
  <si>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</si>
  <si>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</si>
  <si>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</si>
  <si>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</si>
  <si>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</si>
  <si>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</si>
  <si>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</si>
  <si>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</si>
  <si>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</si>
  <si>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</si>
  <si>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</si>
  <si>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</si>
  <si>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</si>
  <si>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</si>
  <si>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</si>
  <si>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</si>
  <si>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</si>
  <si>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</si>
  <si>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</si>
  <si>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</si>
  <si>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</si>
  <si>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</si>
  <si>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</si>
  <si>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</si>
  <si>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</si>
  <si>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</si>
  <si>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</si>
  <si>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</si>
  <si>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</si>
  <si>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</si>
  <si>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</si>
  <si>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</si>
  <si>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</si>
  <si>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</si>
  <si>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</si>
  <si>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</si>
  <si>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</si>
  <si>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</si>
  <si>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</si>
  <si>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</si>
  <si>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</si>
  <si>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</si>
  <si>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</si>
  <si>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</si>
  <si>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</si>
  <si>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</si>
  <si>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</si>
  <si>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</si>
  <si>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</si>
  <si>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</si>
  <si>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</si>
  <si>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</si>
  <si>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</si>
  <si>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</si>
  <si>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</si>
  <si>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</si>
  <si>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</si>
  <si>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</si>
  <si>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</si>
  <si>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</si>
  <si>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</si>
  <si>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</si>
  <si>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</si>
  <si>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</si>
  <si>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</si>
  <si>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</si>
  <si>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</si>
  <si>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</si>
  <si>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</si>
  <si>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</si>
  <si>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</si>
  <si>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</si>
  <si>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</si>
  <si>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</si>
  <si>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</si>
  <si>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</si>
  <si>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</si>
  <si>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</si>
  <si>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</si>
  <si>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</si>
  <si>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</si>
  <si>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</si>
  <si>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</si>
  <si>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</si>
  <si>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</si>
  <si>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</si>
  <si>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</si>
  <si>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</si>
  <si>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</si>
  <si>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</si>
  <si>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</si>
  <si>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</si>
  <si>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</si>
  <si>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</si>
  <si>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</si>
  <si>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</si>
  <si>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</si>
  <si>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</si>
  <si>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</si>
  <si>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</si>
  <si>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</si>
  <si>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</si>
  <si>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</si>
  <si>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</si>
  <si>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</si>
  <si>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</si>
  <si>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</si>
  <si>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</si>
  <si>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</si>
  <si>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</si>
  <si>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</si>
  <si>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</si>
  <si>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</si>
  <si>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</si>
  <si>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</si>
  <si>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</si>
  <si>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</si>
  <si>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</si>
  <si>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</si>
  <si>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</si>
  <si>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</si>
  <si>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</si>
  <si>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</si>
  <si>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</si>
  <si>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</si>
  <si>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</si>
  <si>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</si>
  <si>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</si>
  <si>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</si>
  <si>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</si>
  <si>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</si>
  <si>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</si>
  <si>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</si>
  <si>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</si>
  <si>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</si>
  <si>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</si>
  <si>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</si>
  <si>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</si>
  <si>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</si>
  <si>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</si>
  <si>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</si>
  <si>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</si>
  <si>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</si>
  <si>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</si>
  <si>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</si>
  <si>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</si>
  <si>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</si>
  <si>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</si>
  <si>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</si>
  <si>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</si>
  <si>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</si>
  <si>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</si>
  <si>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</si>
  <si>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</si>
  <si>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</si>
  <si>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</si>
  <si>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</si>
  <si>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</si>
  <si>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</si>
  <si>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</si>
  <si>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</si>
  <si>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</si>
  <si>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</si>
  <si>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</si>
  <si>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</si>
  <si>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</si>
  <si>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</si>
  <si>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</si>
  <si>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</si>
  <si>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</si>
  <si>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</si>
  <si>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</si>
  <si>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</si>
  <si>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</si>
  <si>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</si>
  <si>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</si>
  <si>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</si>
  <si>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</si>
  <si>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</si>
  <si>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</si>
  <si>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</si>
  <si>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</si>
  <si>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</si>
  <si>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</si>
  <si>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</si>
  <si>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</si>
  <si>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</si>
  <si>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</si>
  <si>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</si>
  <si>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</si>
  <si>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</si>
  <si>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</si>
  <si>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</si>
  <si>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</si>
  <si>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</si>
  <si>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</si>
  <si>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</si>
  <si>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</si>
  <si>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</si>
  <si>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</si>
  <si>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</si>
  <si>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</si>
  <si>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</si>
  <si>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</si>
  <si>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</si>
  <si>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</si>
  <si>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</si>
  <si>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</si>
  <si>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</si>
  <si>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</si>
  <si>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</si>
  <si>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</si>
  <si>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</si>
  <si>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</si>
  <si>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</si>
  <si>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</si>
  <si>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</si>
  <si>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</si>
  <si>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</si>
  <si>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</si>
  <si>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</si>
  <si>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</si>
  <si>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</si>
  <si>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</si>
  <si>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</si>
  <si>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</si>
  <si>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</si>
  <si>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</si>
  <si>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</si>
  <si>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</si>
  <si>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</si>
  <si>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</si>
  <si>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</si>
  <si>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</si>
  <si>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</si>
  <si>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</si>
  <si>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</si>
  <si>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</si>
  <si>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</si>
  <si>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</si>
  <si>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</si>
  <si>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</si>
  <si>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</si>
  <si>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</si>
  <si>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</si>
  <si>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</si>
  <si>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</si>
  <si>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</si>
  <si>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</si>
  <si>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</si>
  <si>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</si>
  <si>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</si>
  <si>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</si>
  <si>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</si>
  <si>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</si>
  <si>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</si>
  <si>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</si>
  <si>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</si>
  <si>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</si>
  <si>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</si>
  <si>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</si>
  <si>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</si>
  <si>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</si>
  <si>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</si>
  <si>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</si>
  <si>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</si>
  <si>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</si>
  <si>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</si>
  <si>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</si>
  <si>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</si>
  <si>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</si>
  <si>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</si>
  <si>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</si>
  <si>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</si>
  <si>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</si>
  <si>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</si>
  <si>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</si>
  <si>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</si>
  <si>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</si>
  <si>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</si>
  <si>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</si>
  <si>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</si>
  <si>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</si>
  <si>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</si>
  <si>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</si>
  <si>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</si>
  <si>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</si>
  <si>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</si>
  <si>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</si>
  <si>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</si>
  <si>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</si>
  <si>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</si>
  <si>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</si>
  <si>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</si>
  <si>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</si>
  <si>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</si>
  <si>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</si>
  <si>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</si>
  <si>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</si>
  <si>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</si>
  <si>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</si>
  <si>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</si>
  <si>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</si>
  <si>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</si>
  <si>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</si>
  <si>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</si>
  <si>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</si>
  <si>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</si>
  <si>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</si>
  <si>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</si>
  <si>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</si>
  <si>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</si>
  <si>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</si>
  <si>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</si>
  <si>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</si>
  <si>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</si>
  <si>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</si>
  <si>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</si>
  <si>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</si>
  <si>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</si>
  <si>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</si>
  <si>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</si>
  <si>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</si>
  <si>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</si>
  <si>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</si>
  <si>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</si>
  <si>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</si>
  <si>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</si>
  <si>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</si>
  <si>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</si>
  <si>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</si>
  <si>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</si>
  <si>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</si>
  <si>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</si>
  <si>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</si>
  <si>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</si>
  <si>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</si>
  <si>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</si>
  <si>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</si>
  <si>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</si>
  <si>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</si>
  <si>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</si>
  <si>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</si>
  <si>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</si>
  <si>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</si>
  <si>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</si>
  <si>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</si>
  <si>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</si>
  <si>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</si>
  <si>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</si>
  <si>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</si>
  <si>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</si>
  <si>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</si>
  <si>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</si>
  <si>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</si>
  <si>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</si>
  <si>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</si>
  <si>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</si>
  <si>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</si>
  <si>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</si>
  <si>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</si>
  <si>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</si>
  <si>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</si>
  <si>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</si>
  <si>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</si>
  <si>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</si>
  <si>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</si>
  <si>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</si>
  <si>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</si>
  <si>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</si>
  <si>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</si>
  <si>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</si>
  <si>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</si>
  <si>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</si>
  <si>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</si>
  <si>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</si>
  <si>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</si>
  <si>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</si>
  <si>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</si>
  <si>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</si>
  <si>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</si>
  <si>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</si>
  <si>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</si>
  <si>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</si>
  <si>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</si>
  <si>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</si>
  <si>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</si>
  <si>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</si>
  <si>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</si>
  <si>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</si>
  <si>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</si>
  <si>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</si>
  <si>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</si>
  <si>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</si>
  <si>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</si>
  <si>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</si>
  <si>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</si>
  <si>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</si>
  <si>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</si>
  <si>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</si>
  <si>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</si>
  <si>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</si>
  <si>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</si>
  <si>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</si>
  <si>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</si>
  <si>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</si>
  <si>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</si>
  <si>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</si>
  <si>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</si>
  <si>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</si>
  <si>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</si>
  <si>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</si>
  <si>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</si>
  <si>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</si>
  <si>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</si>
  <si>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</si>
  <si>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</si>
  <si>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</si>
  <si>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</si>
  <si>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</si>
  <si>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</si>
  <si>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</si>
  <si>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</si>
  <si>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</si>
  <si>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</si>
  <si>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</si>
  <si>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</si>
  <si>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</si>
  <si>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</si>
  <si>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</si>
  <si>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</si>
  <si>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</si>
  <si>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</si>
  <si>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</si>
  <si>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</si>
  <si>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</si>
  <si>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</si>
  <si>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</si>
  <si>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</si>
  <si>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</si>
  <si>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</si>
  <si>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</si>
  <si>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</si>
  <si>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</si>
  <si>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</si>
  <si>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</si>
  <si>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</si>
  <si>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</si>
  <si>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</si>
  <si>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</si>
  <si>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</si>
  <si>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</si>
  <si>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</si>
  <si>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</si>
  <si>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</si>
  <si>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</si>
  <si>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</si>
  <si>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</si>
  <si>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</si>
  <si>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</si>
  <si>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</si>
  <si>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</si>
  <si>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</si>
  <si>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</si>
  <si>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</si>
  <si>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</si>
  <si>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</si>
  <si>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</si>
  <si>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</si>
  <si>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</si>
  <si>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</si>
  <si>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</si>
  <si>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</si>
  <si>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</si>
  <si>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</si>
  <si>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</si>
  <si>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</si>
  <si>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</si>
  <si>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</si>
  <si>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</si>
  <si>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</si>
  <si>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</si>
  <si>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</si>
  <si>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</si>
  <si>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</si>
  <si>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</si>
  <si>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</si>
  <si>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</si>
  <si>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</si>
  <si>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</si>
  <si>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</si>
  <si>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</si>
  <si>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</si>
  <si>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</si>
  <si>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</si>
  <si>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</si>
  <si>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</si>
  <si>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</si>
  <si>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</si>
  <si>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</si>
  <si>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</si>
  <si>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</si>
  <si>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</si>
  <si>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</si>
  <si>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</si>
  <si>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</si>
  <si>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</si>
  <si>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</si>
  <si>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</si>
  <si>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</si>
  <si>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</si>
  <si>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</si>
  <si>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</si>
  <si>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</si>
  <si>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</si>
  <si>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</si>
  <si>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</si>
  <si>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</si>
  <si>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</si>
  <si>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</si>
  <si>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</si>
  <si>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</si>
  <si>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</si>
  <si>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</si>
  <si>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</si>
  <si>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</si>
  <si>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</si>
  <si>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</si>
  <si>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</si>
  <si>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</si>
  <si>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</si>
  <si>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</si>
  <si>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</si>
  <si>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</si>
  <si>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</si>
  <si>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</si>
  <si>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</si>
  <si>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</si>
  <si>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</si>
  <si>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</si>
  <si>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</si>
  <si>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</si>
  <si>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</si>
  <si>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</si>
  <si>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</si>
  <si>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</si>
  <si>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</si>
  <si>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</si>
  <si>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</si>
  <si>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</si>
  <si>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</si>
  <si>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</si>
  <si>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</si>
  <si>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</si>
  <si>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</si>
  <si>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</si>
  <si>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</si>
  <si>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</si>
  <si>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</si>
  <si>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</si>
  <si>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</si>
  <si>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</si>
  <si>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</si>
  <si>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</si>
  <si>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</si>
  <si>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</si>
  <si>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</si>
  <si>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</si>
  <si>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</si>
  <si>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</si>
  <si>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</si>
  <si>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</si>
  <si>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</si>
  <si>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</si>
  <si>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</si>
  <si>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</si>
  <si>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</si>
  <si>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</si>
  <si>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</si>
  <si>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</si>
  <si>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</si>
  <si>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</si>
  <si>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</si>
  <si>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</si>
  <si>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</si>
  <si>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</si>
  <si>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</si>
  <si>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</si>
  <si>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</si>
  <si>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</si>
  <si>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</si>
  <si>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</si>
  <si>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</si>
  <si>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</si>
  <si>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</si>
  <si>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</si>
  <si>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</si>
  <si>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</si>
  <si>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</si>
  <si>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</si>
  <si>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</si>
  <si>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</si>
  <si>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</si>
  <si>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</si>
  <si>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</si>
  <si>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</si>
  <si>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</si>
  <si>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</si>
  <si>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</si>
  <si>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</si>
  <si>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</si>
  <si>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</si>
  <si>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</si>
  <si>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</si>
  <si>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</si>
  <si>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</si>
  <si>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</si>
  <si>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</si>
  <si>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</si>
  <si>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</si>
  <si>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</si>
  <si>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</si>
  <si>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</si>
  <si>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</si>
  <si>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</si>
  <si>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</si>
  <si>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</si>
  <si>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</si>
  <si>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</si>
  <si>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</si>
  <si>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</si>
  <si>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</si>
  <si>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</si>
  <si>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</si>
  <si>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</si>
  <si>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</si>
  <si>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</si>
  <si>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</si>
  <si>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</si>
  <si>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</si>
  <si>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</si>
  <si>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</si>
  <si>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</si>
  <si>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</si>
  <si>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</si>
  <si>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</si>
  <si>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</si>
  <si>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</si>
  <si>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</si>
  <si>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</si>
  <si>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</si>
  <si>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</si>
  <si>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</si>
  <si>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</si>
  <si>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</si>
  <si>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</si>
  <si>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</si>
  <si>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</si>
  <si>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</si>
  <si>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</si>
  <si>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</si>
  <si>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</si>
  <si>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</si>
  <si>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</si>
  <si>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</si>
  <si>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</si>
  <si>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</si>
  <si>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</si>
  <si>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</si>
  <si>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</si>
  <si>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</si>
  <si>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</si>
  <si>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</si>
  <si>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</si>
  <si>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</si>
  <si>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</si>
  <si>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</si>
  <si>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</si>
  <si>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</si>
  <si>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</si>
  <si>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</si>
  <si>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</si>
  <si>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</si>
  <si>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</si>
  <si>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</si>
  <si>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</si>
  <si>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</si>
  <si>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</si>
  <si>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</si>
  <si>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</si>
  <si>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</si>
  <si>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</si>
  <si>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</si>
  <si>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</si>
  <si>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</si>
  <si>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</si>
  <si>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</si>
  <si>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</si>
  <si>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</si>
  <si>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</si>
  <si>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</si>
  <si>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</si>
  <si>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</si>
  <si>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</si>
  <si>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</si>
  <si>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</si>
  <si>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</si>
  <si>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</si>
  <si>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</si>
  <si>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</si>
  <si>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</si>
  <si>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</si>
  <si>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</si>
  <si>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</si>
  <si>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</si>
  <si>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</si>
  <si>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</si>
  <si>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</si>
  <si>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</si>
  <si>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</si>
  <si>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</si>
  <si>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</si>
  <si>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</si>
  <si>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</si>
  <si>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</si>
  <si>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</si>
  <si>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</si>
  <si>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</si>
  <si>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</si>
  <si>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</si>
  <si>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</si>
  <si>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</si>
  <si>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</si>
  <si>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</si>
  <si>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</si>
  <si>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</si>
  <si>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</si>
  <si>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</si>
  <si>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</si>
  <si>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</si>
  <si>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</si>
  <si>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</si>
  <si>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</si>
  <si>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</si>
  <si>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</si>
  <si>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</si>
  <si>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</si>
  <si>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</si>
  <si>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</si>
  <si>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</si>
  <si>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</si>
  <si>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</si>
  <si>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</si>
  <si>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</si>
  <si>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</si>
  <si>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</si>
  <si>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</si>
  <si>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</si>
  <si>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</si>
  <si>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</si>
  <si>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</si>
  <si>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</si>
  <si>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</si>
  <si>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</si>
  <si>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</si>
  <si>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</si>
  <si>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</si>
  <si>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</si>
  <si>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</si>
  <si>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</si>
  <si>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</si>
  <si>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</si>
  <si>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</si>
  <si>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</si>
  <si>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</si>
  <si>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</si>
  <si>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</si>
  <si>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</si>
  <si>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</si>
  <si>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</si>
  <si>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</si>
  <si>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</si>
  <si>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</si>
  <si>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</si>
  <si>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</si>
  <si>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</si>
  <si>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</si>
  <si>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</si>
  <si>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</si>
  <si>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</si>
  <si>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</si>
  <si>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</si>
  <si>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</si>
  <si>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</si>
  <si>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</si>
  <si>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</si>
  <si>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</si>
  <si>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</si>
  <si>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</si>
  <si>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</si>
  <si>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</si>
  <si>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</si>
  <si>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</si>
  <si>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</si>
  <si>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</si>
  <si>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</si>
  <si>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</si>
  <si>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</si>
  <si>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</si>
  <si>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</si>
  <si>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</si>
  <si>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</si>
  <si>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</si>
  <si>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</si>
  <si>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</si>
  <si>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</si>
  <si>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</si>
  <si>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</si>
  <si>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</si>
  <si>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</si>
  <si>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</si>
  <si>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</si>
  <si>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</si>
  <si>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</si>
  <si>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</si>
  <si>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</si>
  <si>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</si>
  <si>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</si>
  <si>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</si>
  <si>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</si>
  <si>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</si>
  <si>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</si>
  <si>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</si>
  <si>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</si>
  <si>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</si>
  <si>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</si>
  <si>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</si>
  <si>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</si>
  <si>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</si>
  <si>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</si>
  <si>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</si>
  <si>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</si>
  <si>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</si>
  <si>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</si>
  <si>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</si>
  <si>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</si>
  <si>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</si>
  <si>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</si>
  <si>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</si>
  <si>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</si>
  <si>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</si>
  <si>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</si>
  <si>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</si>
  <si>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</si>
  <si>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</si>
  <si>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</si>
  <si>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</si>
  <si>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</si>
  <si>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</si>
  <si>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</si>
  <si>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</si>
  <si>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</si>
  <si>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</si>
  <si>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</si>
  <si>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</si>
  <si>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</si>
  <si>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</si>
  <si>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</si>
  <si>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</si>
  <si>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</si>
  <si>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</si>
  <si>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</si>
  <si>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</si>
  <si>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</si>
  <si>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</si>
  <si>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</si>
  <si>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</si>
  <si>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</si>
  <si>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</si>
  <si>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</si>
  <si>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</si>
  <si>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</si>
  <si>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</si>
  <si>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</si>
  <si>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</si>
  <si>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</si>
  <si>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</si>
  <si>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</si>
  <si>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</si>
  <si>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</si>
  <si>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</si>
  <si>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</si>
  <si>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</si>
  <si>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</si>
  <si>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</si>
  <si>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</si>
  <si>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</si>
  <si>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</si>
  <si>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</si>
  <si>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</si>
  <si>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</si>
  <si>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</si>
  <si>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</si>
  <si>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</si>
  <si>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</si>
  <si>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</si>
  <si>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</si>
  <si>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</si>
  <si>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</si>
  <si>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</si>
  <si>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</si>
  <si>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</si>
  <si>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</si>
  <si>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</si>
  <si>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</si>
  <si>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</si>
  <si>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</si>
  <si>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</si>
  <si>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</si>
  <si>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</si>
  <si>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</si>
  <si>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</si>
  <si>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</si>
  <si>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</si>
  <si>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</si>
  <si>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</si>
  <si>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</si>
  <si>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</si>
  <si>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</si>
  <si>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</si>
  <si>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</si>
  <si>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</si>
  <si>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</si>
  <si>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</si>
  <si>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</si>
  <si>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</si>
  <si>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</si>
  <si>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</si>
  <si>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</si>
  <si>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</si>
  <si>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</si>
  <si>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</si>
  <si>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</si>
  <si>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</si>
  <si>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</si>
  <si>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</si>
  <si>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</si>
  <si>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</si>
  <si>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</si>
  <si>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</si>
  <si>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</si>
  <si>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</si>
  <si>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</si>
  <si>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</si>
  <si>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</si>
  <si>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</si>
  <si>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</si>
  <si>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</si>
  <si>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</si>
  <si>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</si>
  <si>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</si>
  <si>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</si>
  <si>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</si>
  <si>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</si>
  <si>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</si>
  <si>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</si>
  <si>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</si>
  <si>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</si>
  <si>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</si>
  <si>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</si>
  <si>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</si>
  <si>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</si>
  <si>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</si>
  <si>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</si>
  <si>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</si>
  <si>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</si>
  <si>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</si>
  <si>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</si>
  <si>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</si>
  <si>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</si>
  <si>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</si>
  <si>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</si>
  <si>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</si>
  <si>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</si>
  <si>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</si>
  <si>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</si>
  <si>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</si>
  <si>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</si>
  <si>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</si>
  <si>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</si>
  <si>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</si>
  <si>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</si>
  <si>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</si>
  <si>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</si>
  <si>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</si>
  <si>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</si>
  <si>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</si>
  <si>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</si>
  <si>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</si>
  <si>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</si>
  <si>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</si>
  <si>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</si>
  <si>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</si>
  <si>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</si>
  <si>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</si>
  <si>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</si>
  <si>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</si>
  <si>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</si>
  <si>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</si>
  <si>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</si>
  <si>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</si>
  <si>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</si>
  <si>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</si>
  <si>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</si>
  <si>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</si>
  <si>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</si>
  <si>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</si>
  <si>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</si>
  <si>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</si>
  <si>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</si>
  <si>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</si>
  <si>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</si>
  <si>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</si>
  <si>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</si>
  <si>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</si>
  <si>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</si>
  <si>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</si>
  <si>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</si>
  <si>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</si>
  <si>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</si>
  <si>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</si>
  <si>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</si>
  <si>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</si>
  <si>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</si>
  <si>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</si>
  <si>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</si>
  <si>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</si>
  <si>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</si>
  <si>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</si>
  <si>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</si>
  <si>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</si>
  <si>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</si>
  <si>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</si>
  <si>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</si>
  <si>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</si>
  <si>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</si>
  <si>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</si>
  <si>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</si>
  <si>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</si>
  <si>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</si>
  <si>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</si>
  <si>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</si>
  <si>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</si>
  <si>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</si>
  <si>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</si>
  <si>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</si>
  <si>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</si>
  <si>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</si>
  <si>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</si>
  <si>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</si>
  <si>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</si>
  <si>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</si>
  <si>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</si>
  <si>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</si>
  <si>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</si>
  <si>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</si>
  <si>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</si>
  <si>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</si>
  <si>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</si>
  <si>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</si>
  <si>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</si>
  <si>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</si>
  <si>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</si>
  <si>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</si>
  <si>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</si>
  <si>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</si>
  <si>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</si>
  <si>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</si>
  <si>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</si>
  <si>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</si>
  <si>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</si>
  <si>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</si>
  <si>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</si>
  <si>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</si>
  <si>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</si>
  <si>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</si>
  <si>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</si>
  <si>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</si>
  <si>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</si>
  <si>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</si>
  <si>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</si>
  <si>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</si>
  <si>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</si>
  <si>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</si>
  <si>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</si>
  <si>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</si>
  <si>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</si>
  <si>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</si>
  <si>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</si>
  <si>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</si>
  <si>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</si>
  <si>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</si>
  <si>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</si>
  <si>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</si>
  <si>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</si>
  <si>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</si>
  <si>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</si>
  <si>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</si>
  <si>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</si>
  <si>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</si>
  <si>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</si>
  <si>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</si>
  <si>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</si>
  <si>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</si>
  <si>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</si>
  <si>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</si>
  <si>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</si>
  <si>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</si>
  <si>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</si>
  <si>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</si>
  <si>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</si>
  <si>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</si>
  <si>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</si>
  <si>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</si>
  <si>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</si>
  <si>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</si>
  <si>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</si>
  <si>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</si>
  <si>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</si>
  <si>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</si>
  <si>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</si>
  <si>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</si>
  <si>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</si>
  <si>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</si>
  <si>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</si>
  <si>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</si>
  <si>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</si>
  <si>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</si>
  <si>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</si>
  <si>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</si>
  <si>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</si>
  <si>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</si>
  <si>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</si>
  <si>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</si>
  <si>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</si>
  <si>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</si>
  <si>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</si>
  <si>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</si>
  <si>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</si>
  <si>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</si>
  <si>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</si>
  <si>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</si>
  <si>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</si>
  <si>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</si>
  <si>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</si>
  <si>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</si>
  <si>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</si>
  <si>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</si>
  <si>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</si>
  <si>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</si>
  <si>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</si>
  <si>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</si>
  <si>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</si>
  <si>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</si>
  <si>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</si>
  <si>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</si>
  <si>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</si>
  <si>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</si>
  <si>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</si>
  <si>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</si>
  <si>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</si>
  <si>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</si>
  <si>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</si>
  <si>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</si>
  <si>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</si>
  <si>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</si>
  <si>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</si>
  <si>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</si>
  <si>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</si>
  <si>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</si>
  <si>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</si>
  <si>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</si>
  <si>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</si>
  <si>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</si>
  <si>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</si>
  <si>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</si>
  <si>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</si>
  <si>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</si>
  <si>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</si>
  <si>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</si>
  <si>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</si>
  <si>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</si>
  <si>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</si>
  <si>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</si>
  <si>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</si>
  <si>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</si>
  <si>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</si>
  <si>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</si>
  <si>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</si>
  <si>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</si>
  <si>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</si>
  <si>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</si>
  <si>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</si>
  <si>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</si>
  <si>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</si>
  <si>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</si>
  <si>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</si>
  <si>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</si>
  <si>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</si>
  <si>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</si>
  <si>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</si>
  <si>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</si>
  <si>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</si>
  <si>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</si>
  <si>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</si>
  <si>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</si>
  <si>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</si>
  <si>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</si>
  <si>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</si>
  <si>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</si>
  <si>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</si>
  <si>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</si>
  <si>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</si>
  <si>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</si>
  <si>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</si>
  <si>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</si>
  <si>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</si>
  <si>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</si>
  <si>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</si>
  <si>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</si>
  <si>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</si>
  <si>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</si>
  <si>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</si>
  <si>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</si>
  <si>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</si>
  <si>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</si>
  <si>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</si>
  <si>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</si>
  <si>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</si>
  <si>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</si>
  <si>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</si>
  <si>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</si>
  <si>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</si>
  <si>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</si>
  <si>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</si>
  <si>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</si>
  <si>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</si>
  <si>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</si>
  <si>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</si>
  <si>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</si>
  <si>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</si>
  <si>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</si>
  <si>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</si>
  <si>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</si>
  <si>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</si>
  <si>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</si>
  <si>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</si>
  <si>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</si>
  <si>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</si>
  <si>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</si>
  <si>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</si>
  <si>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</si>
  <si>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</si>
  <si>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</si>
  <si>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</si>
  <si>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</si>
  <si>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</si>
  <si>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</si>
  <si>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</si>
  <si>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</si>
  <si>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45 min</t>
  </si>
  <si>
    <t xml:space="preserve"> </t>
  </si>
  <si>
    <t xml:space="preserve"> PCM-20250215-00000830 </t>
  </si>
  <si>
    <t>LTE site still down and  site located in aramco area access issue need special permission</t>
  </si>
  <si>
    <t>PCM-20251104-00001397</t>
  </si>
  <si>
    <t>EM team on the way need 40 Min</t>
  </si>
  <si>
    <t>PCM-20251104-00001486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</si>
  <si>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</si>
  <si>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</si>
  <si>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</si>
  <si>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</si>
  <si>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</si>
  <si>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</si>
  <si>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</si>
  <si>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PCM-20251104-00001376</t>
  </si>
  <si>
    <t>EM Team on the way ETA: 20 Mins</t>
  </si>
  <si>
    <t>PCM-20251104-00001444</t>
  </si>
  <si>
    <t>EM Team on the way ETA: 30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</si>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</sst>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xf numFmtId="0" fontId="28" fillId="0" borderId="8" xfId="0" applyFont="1" applyBorder="1"/>
    <xf numFmtId="0" fontId="22" fillId="9" borderId="10" xfId="0" applyFont="1" applyFill="1" applyBorder="1" applyAlignment="1">
      <alignment horizontal="center" vertical="center"/>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7" dataDxfId="156" headerRowBorderDxfId="154" tableBorderDxfId="155" totalsRowBorderDxfId="153">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4" totalsRowShown="0" headerRowDxfId="31" dataDxfId="30" headerRowBorderDxfId="28" tableBorderDxfId="29">
  <autoFilter ref="A1:L3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302.67923124999652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6.2205787035054527E-2</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45965.627657175923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45965.627657175923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45965.627657175923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45965.627657175923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45965.627657175923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45965.627657175923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45965.627657175923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45965.627657175923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45965.627657175923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45965.627657175923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45965.627657175923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45965.627657175923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45965.627657175923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45965.627657175923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45965.627657175923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45965.627657175923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45965.627657175923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45965.627657175923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45965.627657175923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45965.627657175923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45965.627657175923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45965.627657175923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45965.627657175923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45965.627657175923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45965.627657175923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45965.627657175923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45965.627657175923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45965.627657175923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45965.627657175923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45965.627657175923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45965.627657175923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45965.627657175923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45965.627657175923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45965.627657175923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45965.627657175923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45965.627657175923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45965.627657175923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45965.627657175923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45965.627657175923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45965.627657175923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45965.627657175923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45965.627657175923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45965.627657175923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45965.627657175923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45965.627657175923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45965.627657175923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45965.627657175923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45965.627657175923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45965.627657175923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45965.627657175923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45965.627657175923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45965.627657175923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45965.627657175923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45965.627657175923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45965.627657175923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45965.627657175923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45965.627657175923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45965.627657175923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45965.627657175923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45965.627657175923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45965.627657175923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45965.627657175923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45965.627657175923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45965.627657175923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45965.627657175923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45965.627657175923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45965.627657175923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45965.627657175923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45965.627657175923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45965.627657175923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45965.627657175923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45965.627657175923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45965.627657175923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45965.627657175923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45965.627657175923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45965.627657175923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45965.627657175923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45965.627657175923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45965.627657175923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45965.627657175923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45965.627657175923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45965.627657175923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45965.627657175923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45965.627657175923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45965.627657175923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45965.627657175923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45965.627657175923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45965.627657175923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45965.627657175923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45965.627657175923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45965.627657175923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45965.627657175923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45965.627657175923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45965.627657175923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45965.627657175923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45965.627657175923</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45965.627657175923</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B5151FDC-A83C-4B1D-8EFA-F35CEA5EC11A}"/>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140.62781921296119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6.8855738425918389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s="177" customFormat="1" ht="31.5" customHeight="1">
      <c r="A5" s="179" t="s">
        <v>39109</v>
      </c>
      <c r="B5" s="62" t="str">
        <f>IFERROR(VLOOKUP(D5,DB!A:K,11,0),"")</f>
        <v>R2</v>
      </c>
      <c r="C5" s="62">
        <v>2</v>
      </c>
      <c r="D5" s="62" t="s">
        <v>8987</v>
      </c>
      <c r="E5" s="86" t="s">
        <v>39021</v>
      </c>
      <c r="F5" s="75">
        <v>45965.587280092594</v>
      </c>
      <c r="G5" s="76">
        <f ca="1">IFERROR(NOW()-F5,"-")</f>
        <v>4.0377083329076413E-2</v>
      </c>
      <c r="H5" s="75">
        <v>45965.574270833335</v>
      </c>
      <c r="I5" s="62" t="str">
        <f>IFERROR(VLOOKUP(D5,DB!A:F,6,0),"")</f>
        <v>SCECO</v>
      </c>
      <c r="J5" s="62" t="str">
        <f>IFERROR(VLOOKUP(D5,DB!A:G,7,0),"")</f>
        <v>Dead</v>
      </c>
      <c r="K5" s="87" t="s">
        <v>39110</v>
      </c>
      <c r="L5" s="62" t="str">
        <f>IFERROR(VLOOKUP(D5,DB!A:I,9,0),"")</f>
        <v>Latis</v>
      </c>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62"/>
      <c r="BB5" s="62"/>
      <c r="BC5" s="62"/>
      <c r="BD5" s="62"/>
      <c r="BE5" s="62"/>
      <c r="BF5" s="62"/>
      <c r="BG5" s="62"/>
      <c r="BH5" s="62"/>
      <c r="BI5" s="62"/>
      <c r="BJ5" s="62"/>
      <c r="BK5" s="62"/>
      <c r="BL5" s="62"/>
      <c r="BM5" s="62"/>
      <c r="BN5" s="62"/>
      <c r="BO5" s="62"/>
      <c r="BP5" s="62"/>
      <c r="BQ5" s="62"/>
      <c r="BR5" s="62"/>
      <c r="BS5" s="62"/>
      <c r="BT5" s="62"/>
      <c r="BU5" s="62"/>
      <c r="BV5" s="62"/>
      <c r="BW5" s="62"/>
      <c r="BX5" s="62"/>
      <c r="BY5" s="62"/>
      <c r="BZ5" s="62"/>
      <c r="CA5" s="62"/>
      <c r="CB5" s="62"/>
      <c r="CC5" s="62"/>
      <c r="CD5" s="62"/>
      <c r="CE5" s="62"/>
      <c r="CF5" s="62"/>
      <c r="CG5" s="62"/>
      <c r="CH5" s="62"/>
      <c r="CI5" s="62"/>
      <c r="CJ5" s="178"/>
    </row>
    <row r="6" spans="1:88" ht="31.5" customHeight="1">
      <c r="A6" s="112"/>
      <c r="B6" s="18" t="str">
        <f>IFERROR(VLOOKUP(D6,DB!A:K,11,0),"")</f>
        <v/>
      </c>
      <c r="C6" s="18"/>
      <c r="D6" s="18"/>
      <c r="E6" s="113"/>
      <c r="F6" s="114"/>
      <c r="G6" s="115">
        <f ca="1">IFERROR(NOW()-F6,"-")</f>
        <v>45965.627657175923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45965.627657175923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45965.627657175923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45965.627657175923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45965.627657175923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45965.627657175923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45965.627657175923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45965.627657175923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45965.627657175923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45965.627657175923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45965.627657175923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45965.627657175923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45965.627657175923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45965.627657175923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45965.627657175923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45965.627657175923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45965.627657175923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45965.627657175923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45965.627657175923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45965.627657175923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45965.627657175923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45965.627657175923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45965.627657175923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45965.627657175923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45965.627657175923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45965.627657175923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45965.627657175923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45965.627657175923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45965.627657175923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45965.627657175923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45965.627657175923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45965.627657175923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45965.627657175923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45965.627657175923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45965.627657175923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45965.627657175923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45965.627657175923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45965.627657175923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45965.627657175923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45965.627657175923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45965.627657175923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45965.627657175923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45965.627657175923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45965.627657175923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45965.627657175923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45965.627657175923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45965.627657175923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45965.627657175923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45965.627657175923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45965.627657175923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45965.627657175923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45965.627657175923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45965.627657175923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45965.627657175923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45965.627657175923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45965.627657175923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45965.627657175923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45965.627657175923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45965.627657175923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45965.627657175923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45965.627657175923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45965.627657175923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45965.627657175923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45965.627657175923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45965.627657175923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45965.627657175923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45965.627657175923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45965.627657175923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45965.627657175923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45965.627657175923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45965.627657175923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45965.627657175923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45965.627657175923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45965.627657175923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45965.627657175923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45965.627657175923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45965.627657175923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45965.627657175923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45965.627657175923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45965.627657175923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45965.627657175923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45965.627657175923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45965.627657175923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45965.627657175923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45965.627657175923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45965.627657175923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45965.627657175923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45965.627657175923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45965.627657175923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45965.627657175923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45965.627657175923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45965.627657175923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45965.627657175923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45965.627657175923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45965.627657175923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45965.627657175923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45965.627657175923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45965.627657175923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45965.627657175923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45965.627657175923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45965.627657175923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45965.627657175923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45965.627657175923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45965.627657175923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45965.627657175923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45965.627657175923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45965.627657175923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45965.627657175923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45965.627657175923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45965.627657175923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45965.627657175923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60"/>
      <c r="B117" s="161" t="str">
        <f>IFERROR(VLOOKUP(D117,DB!A:K,11,0),"")</f>
        <v/>
      </c>
      <c r="C117" s="161"/>
      <c r="D117" s="161"/>
      <c r="E117" s="162"/>
      <c r="F117" s="163"/>
      <c r="G117" s="164">
        <f ca="1">IFERROR(NOW()-F117,"-")</f>
        <v>45965.627657175923</v>
      </c>
      <c r="H117" s="163"/>
      <c r="I117" s="161" t="str">
        <f>IFERROR(VLOOKUP(D117,DB!A:F,6,0),"")</f>
        <v/>
      </c>
      <c r="J117" s="161" t="str">
        <f>IFERROR(VLOOKUP(D117,DB!A:G,7,0),"")</f>
        <v/>
      </c>
      <c r="K117" s="165"/>
      <c r="L117" s="161" t="str">
        <f>IFERROR(VLOOKUP(D117,DB!A:I,9,0),"")</f>
        <v/>
      </c>
      <c r="M117" s="161"/>
      <c r="N117" s="161"/>
      <c r="O117" s="161"/>
      <c r="P117" s="161"/>
      <c r="Q117" s="161"/>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c r="BE117" s="161"/>
      <c r="BF117" s="161"/>
      <c r="BG117" s="161"/>
      <c r="BH117" s="161"/>
      <c r="BI117" s="161"/>
      <c r="BJ117" s="161"/>
      <c r="BK117" s="161"/>
      <c r="BL117" s="161"/>
      <c r="BM117" s="161"/>
      <c r="BN117" s="161"/>
      <c r="BO117" s="161"/>
      <c r="BP117" s="161"/>
      <c r="BQ117" s="161"/>
      <c r="BR117" s="161"/>
      <c r="BS117" s="161"/>
      <c r="BT117" s="161"/>
      <c r="BU117" s="161"/>
      <c r="BV117" s="161"/>
      <c r="BW117" s="161"/>
      <c r="BX117" s="161"/>
      <c r="BY117" s="161"/>
      <c r="BZ117" s="161"/>
      <c r="CA117" s="161"/>
      <c r="CB117" s="161"/>
      <c r="CC117" s="161"/>
      <c r="CD117" s="161"/>
      <c r="CE117" s="161"/>
      <c r="CF117" s="161"/>
      <c r="CG117" s="161"/>
      <c r="CH117" s="161"/>
      <c r="CI117" s="161"/>
      <c r="CJ117" s="166"/>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45965.627657175923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45965.627657175923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45965.627657175923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45965.627657175923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45965.627657175923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45965.627657175923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45965.627657175923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45965.627657175923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45965.627657175923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45965.627657175923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45965.627657175923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45965.627657175923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45965.627657175923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45965.627657175923</v>
      </c>
      <c r="H15" s="22" t="s">
        <v>39111</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45965.627657175923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45965.627657175923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45965.627657175923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45965.627657175923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45965.627657175923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45965.627657175923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45965.627657175923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45965.627657175923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45965.627657175923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45965.627657175923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45965.627657175923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45965.627657175923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45965.627657175923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45965.627657175923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45965.627657175923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45965.627657175923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45965.627657175923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45965.627657175923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45965.627657175923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45965.627657175923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45965.627657175923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45965.627657175923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45965.627657175923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45965.627657175923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45965.627657175923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45965.627657175923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45965.627657175923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45965.627657175923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45965.627657175923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45965.627657175923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45965.627657175923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45965.627657175923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45965.627657175923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45965.627657175923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45965.627657175923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45965.627657175923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45965.627657175923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45965.627657175923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45965.627657175923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45965.627657175923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45965.627657175923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45965.627657175923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45965.627657175923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45965.627657175923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45965.627657175923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45965.627657175923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45965.627657175923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45965.627657175923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45965.627657175923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45965.627657175923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45965.627657175923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45965.627657175923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45965.627657175923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45965.627657175923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45965.627657175923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45965.627657175923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45965.627657175923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45965.627657175923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45965.627657175923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45965.627657175923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45965.627657175923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45965.627657175923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45965.627657175923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45965.627657175923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45965.627657175923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45965.627657175923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45965.627657175923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45965.627657175923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45965.627657175923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45965.627657175923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45965.627657175923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45965.627657175923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45965.627657175923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45965.627657175923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45965.627657175923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45965.627657175923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45965.627657175923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45965.627657175923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45965.627657175923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45965.627657175923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45965.627657175923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45965.627657175923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45965.627657175923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45965.627657175923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45965.627657175923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45965.627657175923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45965.627657175923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45965.627657175923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45965.627657175923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45965.627657175923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45965.627657175923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45965.627657175923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45965.627657175923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45965.627657175923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45965.627657175923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45965.627657175923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45965.627657175923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45965.627657175923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45965.627657175923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45965.627657175923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45965.627657175923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45965.627657175923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45965.627657175923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45965.627657175923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45965.627657175923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45965.627657175923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45965.627657175923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45965.627657175923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45965.627657175923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45965.627657175923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45965.627657175923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45965.627657175923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45965.627657175923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45965.627657175923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45965.627657175923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45965.627657175923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45965.627657175923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45965.627657175923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45965.627657175923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45965.627657175923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45965.627657175923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45965.627657175923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45965.627657175923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45965.627657175923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45965.627657175923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45965.627657175923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45965.627657175923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45965.627657175923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45965.627657175923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45965.627657175923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45965.627657175923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45965.627657175923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45965.627657175923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45965.627657175923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45965.627657175923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45965.627657175923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45965.627657175923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45965.627657175923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45965.627657175923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45965.627657175923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45965.627657175923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45965.627657175923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45965.627657175923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45965.627657175923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45965.627657175923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45965.627657175923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45965.627657175923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45965.627657175923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45965.627657175923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45965.627657175923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45965.627657175923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45965.627657175923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45965.627657175923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45965.627657175923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45965.627657175923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45965.627657175923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45965.627657175923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45965.627657175923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45965.627657175923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45965.627657175923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45965.627657175923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45965.627657175923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45965.627657175923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45965.627657175923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45965.627657175923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45965.627657175923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45965.627657175923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45965.627657175923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45965.627657175923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45965.627657175923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45965.627657175923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45965.627657175923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45965.627657175923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45965.627657175923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45965.627657175923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45965.627657175923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45965.627657175923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45965.627657175923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45965.627657175923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45965.627657175923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45965.627657175923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45965.627657175923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45965.627657175923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45965.627657175923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45965.627657175923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45965.627657175923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45965.627657175923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45965.627657175923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45965.627657175923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45965.627657175923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45965.627657175923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45965.627657175923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45965.627657175923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45965.627657175923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45965.627657175923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45965.627657175923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45965.627657175923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45965.627657175923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45965.627657175923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45965.627657175923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45965.627657175923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45965.627657175923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45965.627657175923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45965.627657175923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45965.627657175923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45965.627657175923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45965.627657175923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45965.627657175923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45965.627657175923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45965.627657175923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45965.627657175923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45965.627657175923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45965.627657175923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45965.627657175923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45965.627657175923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45965.627657175923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45965.627657175923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45965.627657175923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45965.627657175923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45965.627657175923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45965.627657175923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45965.627657175923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45965.627657175923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45965.627657175923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45965.627657175923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45965.627657175923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45965.627657175923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45965.627657175923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45965.627657175923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45965.627657175923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45965.627657175923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45965.627657175923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45965.627657175923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45965.627657175923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45965.627657175923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45965.627657175923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45965.627657175923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45965.627657175923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45965.627657175923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45965.627657175923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45965.627657175923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45965.627657175923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45965.627657175923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45965.627657175923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45965.627657175923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45965.627657175923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45965.627657175923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45965.627657175923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45965.627657175923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45965.627657175923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45965.627657175923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45965.627657175923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45965.627657175923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45965.627657175923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45965.627657175923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45965.627657175923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45965.627657175923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45965.627657175923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45965.627657175923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45965.627657175923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45965.627657175923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45965.627657175923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45965.627657175923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45965.627657175923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45965.627657175923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45965.627657175923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45965.627657175923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45965.627657175923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45965.627657175923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45965.627657175923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45965.627657175923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45965.627657175923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45965.627657175923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45965.627657175923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45965.627657175923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45965.627657175923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45965.627657175923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45965.627657175923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45965.627657175923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45965.627657175923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45965.627657175923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45965.627657175923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45965.627657175923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45965.627657175923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45965.627657175923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45965.627657175923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45965.627657175923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45965.627657175923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45965.627657175923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45965.627657175923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45965.627657175923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45965.627657175923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45965.627657175923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45965.627657175923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45965.627657175923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45965.627657175923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45965.627657175923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45965.627657175923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45965.627657175923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45965.627657175923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45965.627657175923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45965.627657175923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45965.627657175923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45965.627657175923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45965.627657175923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45965.627657175923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45965.627657175923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45965.627657175923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45965.627657175923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45965.627657175923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45965.627657175923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45965.627657175923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45965.627657175923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45965.627657175923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45965.627657175923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45965.627657175923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45965.627657175923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45965.627657175923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45965.627657175923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45965.627657175923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45965.627657175923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45965.627657175923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45965.627657175923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45965.627657175923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45965.627657175923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45965.627657175923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45965.627657175923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45965.627657175923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45965.627657175923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45965.627657175923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45965.627657175923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45965.627657175923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45965.627657175923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45965.627657175923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45965.627657175923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45965.627657175923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45965.627657175923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45965.627657175923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45965.627657175923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45965.627657175923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45965.627657175923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45965.627657175923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45965.627657175923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45965.627657175923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45965.627657175923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45965.627657175923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45965.627657175923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45965.627657175923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45965.627657175923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45965.627657175923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45965.627657175923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45965.627657175923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45965.627657175923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45965.627657175923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45965.627657175923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45965.627657175923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45965.627657175923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45965.627657175923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45965.627657175923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45965.627657175923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45965.627657175923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45965.627657175923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45965.627657175923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45965.627657175923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45965.627657175923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45965.627657175923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45965.627657175923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45965.627657175923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45965.627657175923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45965.627657175923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45965.627657175923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45965.627657175923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45965.627657175923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45965.627657175923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45965.627657175923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45965.627657175923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45965.627657175923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45965.627657175923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45965.627657175923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45965.627657175923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45965.627657175923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45965.627657175923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45965.627657175923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45965.627657175923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45965.627657175923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45965.627657175923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45965.627657175923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45965.627657175923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45965.627657175923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45965.627657175923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45965.627657175923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45965.627657175923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45965.627657175923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45965.627657175923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45965.627657175923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45965.627657175923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45965.627657175923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45965.627657175923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45965.627657175923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45965.627657175923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45965.627657175923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45965.627657175923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45965.627657175923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45965.627657175923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45965.627657175923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45965.627657175923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45965.627657175923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45965.627657175923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45965.627657175923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45965.627657175923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45965.627657175923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45965.627657175923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45965.627657175923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45965.627657175923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45965.627657175923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45965.627657175923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45965.627657175923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45965.627657175923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45965.627657175923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45965.627657175923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45965.627657175923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45965.627657175923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45965.627657175923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45965.627657175923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45965.627657175923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45965.627657175923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45965.627657175923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45965.627657175923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45965.627657175923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45965.627657175923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45965.627657175923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45965.627657175923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45965.627657175923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45965.627657175923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45965.627657175923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45965.627657175923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45965.627657175923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45965.627657175923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45965.627657175923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45965.627657175923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45965.627657175923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45965.627657175923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45965.627657175923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45965.627657175923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45965.627657175923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45965.627657175923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45965.627657175923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45965.627657175923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45965.627657175923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45965.627657175923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45965.627657175923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45965.627657175923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45965.627657175923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45965.627657175923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45965.627657175923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45965.627657175923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45965.627657175923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45965.627657175923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45965.627657175923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45965.627657175923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45965.627657175923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45965.627657175923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45965.627657175923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45965.627657175923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45965.627657175923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45965.627657175923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45965.627657175923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45965.627657175923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45965.627657175923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45965.627657175923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45965.627657175923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45965.627657175923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45965.627657175923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45965.627657175923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45965.627657175923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45965.627657175923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45965.627657175923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45965.627657175923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45965.627657175923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45965.627657175923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45965.627657175923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45965.627657175923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45965.627657175923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45965.627657175923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45965.627657175923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45965.627657175923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45965.627657175923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45965.627657175923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45965.627657175923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45965.627657175923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45965.627657175923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45965.627657175923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45965.627657175923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45965.627657175923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45965.627657175923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45965.627657175923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45965.627657175923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45965.627657175923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45965.627657175923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45965.627657175923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45965.627657175923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45965.627657175923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45965.627657175923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45965.627657175923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45965.627657175923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45965.627657175923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45965.627657175923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45965.627657175923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45965.627657175923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45965.627657175923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45965.627657175923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45965.627657175923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45965.627657175923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45965.627657175923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45965.627657175923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45965.627657175923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45965.627657175923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45965.627657175923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45965.627657175923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45965.627657175923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45965.627657175923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45965.627657175923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45965.627657175923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45965.627657175923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45965.627657175923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45965.627657175923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45965.627657175923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45965.627657175923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45965.627657175923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45965.627657175923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45965.627657175923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45965.627657175923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45965.627657175923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45965.627657175923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45965.627657175923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45965.627657175923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45965.627657175923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45965.627657175923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45965.627657175923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45965.627657175923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45965.627657175923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45965.627657175923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45965.627657175923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45965.627657175923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45965.627657175923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45965.627657175923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45965.627657175923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45965.627657175923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45965.627657175923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45965.627657175923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45965.627657175923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45965.627657175923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45965.627657175923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45965.627657175923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45965.627657175923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45965.627657175923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45965.627657175923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45965.627657175923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45965.627657175923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45965.627657175923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45965.627657175923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45965.627657175923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45965.627657175923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45965.627657175923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45965.627657175923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45965.627657175923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45965.627657175923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45965.627657175923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45965.627657175923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45965.627657175923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45965.627657175923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45965.627657175923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45965.627657175923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45965.627657175923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45965.627657175923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45965.627657175923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45965.627657175923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45965.627657175923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45965.627657175923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45965.627657175923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45965.627657175923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45965.627657175923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45965.627657175923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45965.627657175923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45965.627657175923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45965.627657175923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45965.627657175923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45965.627657175923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45965.627657175923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45965.627657175923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45965.627657175923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45965.627657175923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45965.627657175923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45965.627657175923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45965.627657175923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45965.627657175923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45965.627657175923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45965.627657175923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45965.627657175923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45965.627657175923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45965.627657175923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45965.627657175923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45965.627657175923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45965.627657175923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45965.627657175923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45965.627657175923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45965.627657175923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45965.627657175923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45965.627657175923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45965.627657175923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45965.627657175923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45965.627657175923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45965.627657175923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45965.627657175923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45965.627657175923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45965.627657175923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45965.627657175923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45965.627657175923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45965.627657175923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45965.627657175923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45965.627657175923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45965.627657175923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45965.627657175923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45965.627657175923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45965.627657175923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45965.627657175923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45965.627657175923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45965.627657175923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45965.627657175923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45965.627657175923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45965.627657175923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45965.627657175923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45965.627657175923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45965.627657175923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45965.627657175923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45965.627657175923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45965.627657175923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45965.627657175923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45965.627657175923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45965.627657175923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45965.627657175923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45965.627657175923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45965.627657175923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45965.627657175923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45965.627657175923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45965.627657175923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45965.627657175923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45965.627657175923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45965.627657175923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45965.627657175923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45965.627657175923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45965.627657175923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45965.627657175923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45965.627657175923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45965.627657175923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45965.627657175923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45965.627657175923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45965.627657175923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45965.627657175923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45965.627657175923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45965.627657175923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45965.627657175923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45965.627657175923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45965.627657175923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45965.627657175923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45965.627657175923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45965.627657175923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45965.627657175923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45965.627657175923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45965.627657175923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45965.627657175923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45965.627657175923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45965.627657175923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45965.627657175923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45965.627657175923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45965.627657175923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45965.627657175923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45965.627657175923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45965.627657175923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45965.627657175923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45965.627657175923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45965.627657175923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45965.627657175923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45965.627657175923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45965.627657175923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45965.627657175923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45965.627657175923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45965.627657175923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45965.627657175923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45965.627657175923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45965.627657175923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45965.627657175923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45965.627657175923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45965.627657175923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45965.627657175923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45965.627657175923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45965.627657175923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45965.627657175923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45965.627657175923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45965.627657175923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45965.627657175923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45965.627657175923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45965.627657175923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45965.627657175923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45965.627657175923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45965.627657175923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45965.627657175923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45965.627657175923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45965.627657175923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45965.627657175923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45965.627657175923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45965.627657175923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45965.627657175923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45965.627657175923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45965.627657175923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45965.627657175923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45965.627657175923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45965.627657175923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45965.627657175923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45965.627657175923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45965.627657175923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45965.627657175923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45965.627657175923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45965.627657175923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45965.627657175923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45965.627657175923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45965.627657175923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45965.627657175923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45965.627657175923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45965.627657175923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45965.627657175923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45965.627657175923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45965.627657175923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45965.627657175923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45965.627657175923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45965.627657175923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45965.627657175923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45965.627657175923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45965.627657175923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45965.627657175923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45965.627657175923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45965.627657175923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45965.627657175923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45965.627657175923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45965.627657175923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45965.627657175923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45965.627657175923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45965.627657175923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45965.627657175923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45965.627657175923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45965.627657175923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45965.627657175923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45965.627657175923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45965.627657175923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45965.627657175923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45965.627657175923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45965.627657175923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45965.627657175923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45965.627657175923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45965.627657175923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45965.627657175923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45965.627657175923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45965.627657175923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45965.627657175923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45965.627657175923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45965.627657175923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45965.627657175923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45965.627657175923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45965.627657175923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45965.627657175923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45965.627657175923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45965.627657175923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45965.627657175923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45965.627657175923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45965.627657175923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45965.627657175923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45965.627657175923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45965.627657175923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45965.627657175923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45965.627657175923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45965.627657175923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45965.627657175923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45965.627657175923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45965.627657175923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45965.627657175923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45965.627657175923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45965.627657175923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45965.627657175923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45965.627657175923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45965.627657175923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45965.627657175923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45965.627657175923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45965.627657175923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45965.627657175923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45965.627657175923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45965.627657175923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45965.627657175923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45965.627657175923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45965.627657175923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45965.627657175923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45965.627657175923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45965.627657175923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45965.627657175923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45965.627657175923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45965.627657175923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45965.627657175923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45965.627657175923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45965.627657175923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45965.627657175923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45965.627657175923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45965.627657175923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45965.627657175923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45965.627657175923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45965.627657175923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45965.627657175923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45965.627657175923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45965.627657175923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45965.627657175923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45965.627657175923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45965.627657175923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45965.627657175923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45965.627657175923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45965.627657175923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45965.627657175923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45965.627657175923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45965.627657175923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45965.627657175923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45965.627657175923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45965.627657175923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45965.627657175923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45965.627657175923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45965.627657175923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45965.627657175923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45965.627657175923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45965.627657175923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45965.627657175923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45965.627657175923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45965.627657175923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45965.627657175923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45965.627657175923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45965.627657175923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45965.627657175923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45965.627657175923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45965.627657175923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45965.627657175923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45965.627657175923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45965.627657175923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45965.627657175923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45965.627657175923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45965.627657175923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45965.627657175923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45965.627657175923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45965.627657175923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45965.627657175923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45965.627657175923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45965.627657175923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45965.627657175923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45965.627657175923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45965.627657175923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45965.627657175923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45965.627657175923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45965.627657175923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45965.627657175923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45965.627657175923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45965.627657175923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45965.627657175923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45965.627657175923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45965.627657175923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45965.627657175923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45965.627657175923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45965.627657175923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45965.627657175923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45965.627657175923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45965.627657175923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45965.627657175923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45965.627657175923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45965.627657175923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45965.627657175923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45965.627657175923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45965.627657175923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45965.627657175923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45965.627657175923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45965.627657175923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45965.627657175923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45965.627657175923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45965.627657175923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45965.627657175923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45965.627657175923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45965.627657175923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45965.627657175923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45965.627657175923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45965.627657175923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45965.627657175923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45965.627657175923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45965.627657175923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45965.627657175923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45965.627657175923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45965.627657175923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45965.627657175923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45965.627657175923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45965.627657175923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45965.627657175923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45965.627657175923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45965.627657175923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45965.627657175923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45965.627657175923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45965.627657175923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45965.627657175923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45965.627657175923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45965.627657175923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45965.627657175923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45965.627657175923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45965.627657175923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45965.627657175923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45965.627657175923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45965.627657175923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45965.627657175923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45965.627657175923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45965.627657175923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45965.627657175923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45965.627657175923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45965.627657175923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45965.627657175923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45965.627657175923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45965.627657175923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45965.627657175923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45965.627657175923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45965.627657175923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45965.627657175923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45965.627657175923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45965.627657175923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45965.627657175923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45965.627657175923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45965.627657175923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45965.627657175923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45965.627657175923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45965.627657175923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45965.627657175923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45965.627657175923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45965.627657175923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45965.627657175923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45965.627657175923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45965.627657175923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45965.627657175923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45965.627657175923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45965.627657175923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45965.627657175923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45965.627657175923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45965.627657175923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45965.627657175923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45965.627657175923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45965.627657175923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45965.627657175923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45965.627657175923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45965.627657175923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45965.627657175923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45965.627657175923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45965.627657175923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45965.627657175923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45965.627657175923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45965.627657175923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45965.627657175923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45965.627657175923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45965.627657175923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45965.627657175923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45965.627657175923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45965.627657175923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45965.627657175923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45965.627657175923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45965.627657175923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45965.627657175923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45965.627657175923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45965.627657175923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45965.627657175923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45965.627657175923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45965.627657175923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45965.627657175923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45965.627657175923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45965.627657175923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45965.627657175923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45965.627657175923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45965.627657175923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45965.627657175923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45965.627657175923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45965.627657175923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45965.627657175923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45965.627657175923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45965.627657175923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45965.627657175923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45965.627657175923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45965.627657175923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45965.627657175923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45965.627657175923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45965.627657175923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45965.627657175923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45965.627657175923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45965.627657175923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45965.627657175923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45965.627657175923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45965.627657175923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45965.627657175923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45965.627657175923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45965.627657175923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45965.627657175923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45965.627657175923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45965.627657175923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45965.627657175923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45965.627657175923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45965.627657175923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45965.627657175923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45965.627657175923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45965.627657175923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45965.627657175923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45965.627657175923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45965.627657175923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45965.627657175923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45965.627657175923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45965.627657175923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45965.627657175923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45965.627657175923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45965.627657175923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45965.627657175923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45965.627657175923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45965.627657175923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45965.627657175923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45965.627657175923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45965.627657175923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45965.627657175923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45965.627657175923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45965.627657175923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45965.627657175923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45965.627657175923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45965.627657175923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45965.627657175923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45965.627657175923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45965.627657175923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45965.627657175923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45965.627657175923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45965.627657175923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45965.627657175923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45965.627657175923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45965.627657175923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45965.627657175923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45965.627657175923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45965.627657175923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45965.627657175923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45965.627657175923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45965.627657175923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45965.627657175923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45965.627657175923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45965.627657175923</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tabSelected="1" workbookViewId="0">
      <selection activeCell="K14" sqref="K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262.14693958332646</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2</v>
      </c>
      <c r="D3" s="120" t="s">
        <v>36669</v>
      </c>
      <c r="E3" s="97" t="s">
        <v>39021</v>
      </c>
      <c r="F3" s="122">
        <v>45965.579502314817</v>
      </c>
      <c r="G3" s="123">
        <f ca="1">IFERROR(NOW()-F3,"")</f>
        <v>4.8154861106013414E-2</v>
      </c>
      <c r="H3" s="122">
        <v>45965.570787037039</v>
      </c>
      <c r="I3" s="118" t="str">
        <f>IFERROR(VLOOKUP(D3,DB!A:F,6,0),"")</f>
        <v>SCECO</v>
      </c>
      <c r="J3" s="118" t="str">
        <f>IFERROR(VLOOKUP(D3,DB!A:G,7,0),"")</f>
        <v>Good</v>
      </c>
      <c r="K3" s="124" t="s">
        <v>39115</v>
      </c>
      <c r="L3" s="120" t="str">
        <f>IFERROR(VLOOKUP(D3,DB!A:I,9,0),"")</f>
        <v>Latis</v>
      </c>
    </row>
    <row r="4" spans="1:16" ht="15" customHeight="1">
      <c r="A4" s="118" t="s">
        <v>39116</v>
      </c>
      <c r="B4" s="118" t="str">
        <f>IFERROR(VLOOKUP(D4,DB!A:K,11,0),"")</f>
        <v>R4</v>
      </c>
      <c r="C4" s="119">
        <v>6</v>
      </c>
      <c r="D4" s="120" t="s">
        <v>36083</v>
      </c>
      <c r="E4" s="97" t="s">
        <v>39024</v>
      </c>
      <c r="F4" s="122">
        <v>45965.613761574074</v>
      </c>
      <c r="G4" s="123">
        <f ca="1">IFERROR(NOW()-F4,"")</f>
        <v>1.3895601849071681E-2</v>
      </c>
      <c r="H4" s="122">
        <v>45965.607152777775</v>
      </c>
      <c r="I4" s="118" t="str">
        <f>IFERROR(VLOOKUP(D4,DB!A:F,6,0),"")</f>
        <v>Generator-SG</v>
      </c>
      <c r="J4" s="118" t="str">
        <f>IFERROR(VLOOKUP(D4,DB!A:G,7,0),"")</f>
        <v>In progress</v>
      </c>
      <c r="K4" s="124" t="s">
        <v>39117</v>
      </c>
      <c r="L4" s="120" t="str">
        <f>IFERROR(VLOOKUP(D4,DB!A:I,9,0),"")</f>
        <v>Latis</v>
      </c>
    </row>
    <row r="5" spans="1:16" ht="15" customHeight="1">
      <c r="A5" s="118"/>
      <c r="B5" s="118" t="str">
        <f>IFERROR(VLOOKUP(D5,DB!A:K,11,0),"")</f>
        <v/>
      </c>
      <c r="C5" s="119"/>
      <c r="D5" s="120"/>
      <c r="E5" s="97"/>
      <c r="F5" s="122"/>
      <c r="G5" s="123">
        <f ca="1">IFERROR(NOW()-F5,"")</f>
        <v>45965.627657175923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45965.627657175923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45965.627657175923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45965.627657175923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45965.627657175923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45965.627657175923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45965.627657175923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45965.627657175923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45965.627657175923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45965.627657175923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45965.627657175923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45965.627657175923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45965.627657175923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45965.627657175923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45965.627657175923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45965.627657175923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45965.627657175923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45965.627657175923</v>
      </c>
      <c r="H22" s="122"/>
      <c r="I22" s="118" t="str">
        <f>IFERROR(VLOOKUP(D22,DB!A:F,6,0),"")</f>
        <v/>
      </c>
      <c r="J22" s="118" t="str">
        <f>IFERROR(VLOOKUP(D22,DB!A:G,7,0),"")</f>
        <v/>
      </c>
      <c r="K22" s="124"/>
      <c r="L22" s="120" t="str">
        <f>IFERROR(VLOOKUP(D22,DB!A:I,9,0),"")</f>
        <v/>
      </c>
    </row>
    <row r="23" spans="1:12" ht="15" customHeight="1">
      <c r="A23" s="118"/>
      <c r="B23" s="118" t="str">
        <f>IFERROR(VLOOKUP(D23,DB!A:K,11,0),"")</f>
        <v>R4</v>
      </c>
      <c r="C23" s="119"/>
      <c r="D23" s="175" t="s">
        <v>7164</v>
      </c>
      <c r="E23" s="97"/>
      <c r="F23" s="122"/>
      <c r="G23" s="123">
        <f ca="1">IFERROR(NOW()-F23,"")</f>
        <v>45965.627657175923</v>
      </c>
      <c r="H23" s="122"/>
      <c r="I23" s="118" t="str">
        <f>IFERROR(VLOOKUP(D23,DB!A:F,6,0),"")</f>
        <v>Generator-SG</v>
      </c>
      <c r="J23" s="118" t="str">
        <f>IFERROR(VLOOKUP(D23,DB!A:G,7,0),"")</f>
        <v>Vandalized</v>
      </c>
      <c r="K23" s="124"/>
      <c r="L23" s="120" t="str">
        <f>IFERROR(VLOOKUP(D23,DB!A:I,9,0),"")</f>
        <v>Zain</v>
      </c>
    </row>
    <row r="24" spans="1:12" ht="15" customHeight="1">
      <c r="A24" s="118"/>
      <c r="B24" s="118" t="str">
        <f>IFERROR(VLOOKUP(D24,DB!A:K,11,0),"")</f>
        <v/>
      </c>
      <c r="C24" s="119"/>
      <c r="D24" s="120"/>
      <c r="E24" s="97"/>
      <c r="F24" s="122"/>
      <c r="G24" s="123">
        <f ca="1">IFERROR(NOW()-F24,"")</f>
        <v>45965.627657175923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45965.627657175923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45965.627657175923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45965.627657175923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45965.627657175923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45965.627657175923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45965.627657175923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45965.627657175923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45965.627657175923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45965.627657175923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45965.627657175923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45965.627657175923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45965.627657175923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45965.627657175923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45965.627657175923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45965.627657175923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45965.627657175923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45965.627657175923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45965.627657175923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45965.627657175923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45965.627657175923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45965.627657175923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45965.627657175923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45965.627657175923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45965.627657175923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45965.627657175923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45965.627657175923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45965.627657175923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45965.627657175923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45965.627657175923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45965.627657175923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45965.627657175923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45965.627657175923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45965.627657175923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45965.627657175923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45965.627657175923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45965.627657175923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45965.627657175923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45965.627657175923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45965.627657175923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45965.627657175923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45965.627657175923</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45965.627657175923</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2"/>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73.795596990734339</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39024</v>
      </c>
      <c r="F3" s="38">
        <v>45926.188877314817</v>
      </c>
      <c r="G3" s="143">
        <f t="shared" ref="G3" ca="1" si="0">IFERROR(NOW()-F3,"")</f>
        <v>39.438779861106013</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39024</v>
      </c>
      <c r="F4" s="152">
        <v>45948.661111111112</v>
      </c>
      <c r="G4" s="153">
        <f ca="1">IFERROR(NOW()-F4,"")</f>
        <v>16.966546064810245</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38929</v>
      </c>
      <c r="E5" s="151" t="s">
        <v>39021</v>
      </c>
      <c r="F5" s="152">
        <v>45965.573981481481</v>
      </c>
      <c r="G5" s="153">
        <f ca="1">IFERROR(NOW()-F5,"")</f>
        <v>5.3675694442063104E-2</v>
      </c>
      <c r="H5" s="152">
        <v>45965.568425925929</v>
      </c>
      <c r="I5" s="151" t="str">
        <f>IFERROR(VLOOKUP(D5,DB!A:F,6,0),"")</f>
        <v>Generator-SG</v>
      </c>
      <c r="J5" s="151" t="str">
        <f>IFERROR(VLOOKUP(D5,DB!A:G,7,0),"")</f>
        <v>In progress</v>
      </c>
      <c r="K5" s="151" t="s">
        <v>39125</v>
      </c>
      <c r="L5" s="151" t="str">
        <f>IFERROR(VLOOKUP(D5,DB!A:I,9,0),"")</f>
        <v>Latis</v>
      </c>
    </row>
    <row r="6" spans="1:13" ht="15">
      <c r="A6" s="151" t="s">
        <v>39126</v>
      </c>
      <c r="B6" s="151" t="str">
        <f>IFERROR(VLOOKUP(D6,DB!A:K,11,0),"")</f>
        <v>R5</v>
      </c>
      <c r="C6" s="151">
        <v>3</v>
      </c>
      <c r="D6" s="151" t="s">
        <v>38228</v>
      </c>
      <c r="E6" s="151" t="s">
        <v>39021</v>
      </c>
      <c r="F6" s="152">
        <v>45965.59716435185</v>
      </c>
      <c r="G6" s="153">
        <f ca="1">IFERROR(NOW()-F6,"")</f>
        <v>3.0492824073007796E-2</v>
      </c>
      <c r="H6" s="152">
        <v>45965.590219907404</v>
      </c>
      <c r="I6" s="151" t="str">
        <f>IFERROR(VLOOKUP(D6,DB!A:F,6,0),"")</f>
        <v>SCECO</v>
      </c>
      <c r="J6" s="151" t="str">
        <f>IFERROR(VLOOKUP(D6,DB!A:G,7,0),"")</f>
        <v>Haj Removal</v>
      </c>
      <c r="K6" s="151" t="s">
        <v>39127</v>
      </c>
      <c r="L6" s="151" t="str">
        <f>IFERROR(VLOOKUP(D6,DB!A:I,9,0),"")</f>
        <v>Latis</v>
      </c>
    </row>
    <row r="7" spans="1:13" ht="15">
      <c r="A7" s="151"/>
      <c r="B7" s="151" t="str">
        <f>IFERROR(VLOOKUP(D7,DB!A:K,11,0),"")</f>
        <v/>
      </c>
      <c r="C7" s="151"/>
      <c r="D7" s="151"/>
      <c r="E7" s="151"/>
      <c r="F7" s="152"/>
      <c r="G7" s="153">
        <f ca="1">IFERROR(NOW()-F7,"")</f>
        <v>45965.627657175923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45965.627657175923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45965.627657175923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45965.627657175923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45965.627657175923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45965.627657175923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45965.627657175923</v>
      </c>
      <c r="H13" s="152"/>
      <c r="I13" s="151" t="str">
        <f>IFERROR(VLOOKUP(D13,DB!A:F,6,0),"")</f>
        <v/>
      </c>
      <c r="J13" s="151" t="str">
        <f>IFERROR(VLOOKUP(D13,DB!A:G,7,0),"")</f>
        <v/>
      </c>
      <c r="K13" s="151"/>
      <c r="L13" s="151" t="str">
        <f>IFERROR(VLOOKUP(D13,DB!A:I,9,0),"")</f>
        <v/>
      </c>
    </row>
    <row r="14" spans="1:13" ht="15">
      <c r="A14" s="151"/>
      <c r="B14" s="151" t="str">
        <f>IFERROR(VLOOKUP(D14,DB!A:K,11,0),"")</f>
        <v>R5</v>
      </c>
      <c r="C14" s="151"/>
      <c r="D14" s="151" t="s">
        <v>38415</v>
      </c>
      <c r="E14" s="151"/>
      <c r="F14" s="152"/>
      <c r="G14" s="153">
        <f ca="1">IFERROR(NOW()-F14,"")</f>
        <v>45965.627657175923</v>
      </c>
      <c r="H14" s="152"/>
      <c r="I14" s="151" t="str">
        <f>IFERROR(VLOOKUP(D14,DB!A:F,6,0),"")</f>
        <v>SCECO</v>
      </c>
      <c r="J14" s="151" t="str">
        <f>IFERROR(VLOOKUP(D14,DB!A:G,7,0),"")</f>
        <v>Haj Removal</v>
      </c>
      <c r="K14" s="151"/>
      <c r="L14" s="151" t="str">
        <f>IFERROR(VLOOKUP(D14,DB!A:I,9,0),"")</f>
        <v>Latis</v>
      </c>
    </row>
    <row r="15" spans="1:13" ht="15">
      <c r="A15" s="151"/>
      <c r="B15" s="151" t="str">
        <f>IFERROR(VLOOKUP(D15,DB!A:K,11,0),"")</f>
        <v/>
      </c>
      <c r="C15" s="151"/>
      <c r="D15" s="151"/>
      <c r="E15" s="151"/>
      <c r="F15" s="152"/>
      <c r="G15" s="153">
        <f ca="1">IFERROR(NOW()-F15,"")</f>
        <v>45965.627657175923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45965.627657175923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45965.627657175923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45965.627657175923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45965.627657175923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45965.627657175923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45965.627657175923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45965.627657175923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45965.627657175923</v>
      </c>
      <c r="H23" s="152"/>
      <c r="I23" s="151" t="str">
        <f>IFERROR(VLOOKUP(D23,DB!A:F,6,0),"")</f>
        <v/>
      </c>
      <c r="J23" s="151" t="str">
        <f>IFERROR(VLOOKUP(D23,DB!A:G,7,0),"")</f>
        <v/>
      </c>
      <c r="K23" s="151"/>
      <c r="L23" s="151" t="str">
        <f>IFERROR(VLOOKUP(D23,DB!A:I,9,0),"")</f>
        <v/>
      </c>
    </row>
    <row r="24" spans="1:12" ht="15">
      <c r="A24" s="157"/>
      <c r="B24" s="157" t="str">
        <f>IFERROR(VLOOKUP(D24,DB!A:K,11,0),"")</f>
        <v/>
      </c>
      <c r="C24" s="157"/>
      <c r="D24" s="157"/>
      <c r="E24" s="157"/>
      <c r="F24" s="158"/>
      <c r="G24" s="159">
        <f ca="1">IFERROR(NOW()-F24,"")</f>
        <v>45965.627657175923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45965.627657175923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45965.627657175923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45965.627657175923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45965.627657175923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45965.627657175923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45965.627657175923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45965.627657175923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45965.627657175923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45965.627657175923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45965.627657175923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45965.627657175923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45965.627657175923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45965.627657175923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45965.627657175923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45965.627657175923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45965.627657175923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45965.627657175923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45965.627657175923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45965.627657175923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45965.627657175923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45965.627657175923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45965.627657175923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45965.627657175923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45965.627657175923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45965.627657175923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45965.627657175923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45965.627657175923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45965.627657175923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45965.627657175923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45965.627657175923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45965.627657175923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45965.627657175923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45965.627657175923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45965.627657175923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45965.627657175923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45965.627657175923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45965.627657175923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45965.627657175923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45965.627657175923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45965.627657175923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45965.627657175923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45965.627657175923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45965.627657175923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45965.627657175923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45965.627657175923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45965.627657175923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45965.627657175923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45965.627657175923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45965.627657175923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45965.627657175923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45965.627657175923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45965.627657175923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45965.627657175923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45965.627657175923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45965.627657175923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45965.627657175923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45965.627657175923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45965.627657175923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45965.627657175923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45965.627657175923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45965.627657175923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45965.627657175923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45965.627657175923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45965.627657175923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45965.627657175923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45965.627657175923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45965.627657175923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45965.627657175923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45965.627657175923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45965.627657175923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45965.627657175923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45965.627657175923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45965.627657175923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45965.627657175923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45965.627657175923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45965.627657175923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45965.627657175923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45965.627657175923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45965.627657175923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45965.627657175923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45965.627657175923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45965.627657175923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45965.627657175923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45965.627657175923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45965.627657175923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45965.627657175923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45965.627657175923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45965.627657175923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45965.627657175923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45965.627657175923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45965.627657175923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45965.627657175923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45965.627657175923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45965.627657175923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45965.627657175923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45965.627657175923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45965.627657175923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45965.627657175923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45965.627657175923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45965.627657175923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45965.627657175923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45965.627657175923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45965.627657175923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45965.627657175923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45965.627657175923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45965.627657175923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45965.627657175923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45965.627657175923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45965.627657175923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45965.627657175923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45965.627657175923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45965.627657175923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45965.627657175923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45965.627657175923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45965.627657175923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45965.627657175923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45965.627657175923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45965.627657175923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45965.627657175923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45965.627657175923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45965.627657175923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45965.627657175923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45965.627657175923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45965.627657175923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45965.627657175923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45965.627657175923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45965.627657175923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45965.627657175923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45965.627657175923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45965.627657175923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45965.627657175923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45965.627657175923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45965.627657175923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45965.627657175923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45965.627657175923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45965.627657175923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45965.627657175923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45965.627657175923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45965.627657175923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45965.627657175923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45965.627657175923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45965.627657175923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45965.627657175923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45965.627657175923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45965.627657175923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45965.627657175923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45965.627657175923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45965.627657175923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45965.627657175923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45965.627657175923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45965.627657175923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45965.627657175923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45965.627657175923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45965.627657175923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45965.627657175923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45965.627657175923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45965.627657175923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45965.627657175923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45965.627657175923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45965.627657175923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45965.627657175923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45965.627657175923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45965.627657175923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45965.627657175923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45965.627657175923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45965.627657175923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45965.627657175923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45965.627657175923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45965.627657175923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45965.627657175923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45965.627657175923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45965.627657175923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45965.627657175923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45965.627657175923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45965.627657175923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45965.627657175923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45965.627657175923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45965.627657175923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45965.627657175923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45965.627657175923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45965.627657175923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45965.627657175923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45965.627657175923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45965.627657175923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45965.627657175923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45965.627657175923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45965.627657175923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45965.627657175923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45965.627657175923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45965.627657175923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45965.627657175923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45965.627657175923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45965.627657175923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45965.627657175923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45965.627657175923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45965.627657175923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45965.627657175923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45965.627657175923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45965.627657175923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45965.627657175923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45965.627657175923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45965.627657175923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45965.627657175923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45965.627657175923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45965.627657175923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45965.627657175923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45965.627657175923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45965.627657175923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45965.627657175923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45965.627657175923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45965.627657175923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45965.627657175923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45965.627657175923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45965.627657175923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45965.627657175923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45965.627657175923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45965.627657175923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45965.627657175923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45965.627657175923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45965.627657175923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45965.627657175923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45965.627657175923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45965.627657175923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45965.627657175923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45965.627657175923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45965.627657175923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45965.627657175923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45965.627657175923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45965.627657175923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45965.627657175923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45965.627657175923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45965.627657175923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45965.627657175923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45965.627657175923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45965.627657175923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45965.627657175923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45965.627657175923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45965.627657175923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45965.627657175923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45965.627657175923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45965.627657175923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45965.627657175923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45965.627657175923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45965.627657175923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45965.627657175923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45965.627657175923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45965.627657175923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45965.627657175923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45965.627657175923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45965.627657175923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45965.627657175923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45965.627657175923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45965.627657175923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45965.627657175923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45965.627657175923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45965.627657175923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45965.627657175923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45965.627657175923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45965.627657175923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45965.627657175923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45965.627657175923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45965.627657175923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45965.627657175923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45965.627657175923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45965.627657175923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45965.627657175923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45965.627657175923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45965.627657175923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45965.627657175923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45965.627657175923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45965.627657175923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45965.627657175923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45965.627657175923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45965.627657175923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45965.627657175923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45965.627657175923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45965.627657175923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45965.627657175923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45965.627657175923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45965.627657175923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45965.627657175923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45965.627657175923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45965.627657175923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45965.627657175923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45965.627657175923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45965.627657175923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45965.627657175923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45965.627657175923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45965.627657175923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45965.627657175923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45965.627657175923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45965.627657175923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45965.627657175923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45965.627657175923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45965.627657175923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45965.627657175923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45965.627657175923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45965.627657175923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45965.627657175923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45965.627657175923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45965.627657175923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45965.627657175923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45965.627657175923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45965.627657175923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45965.627657175923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45965.627657175923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45965.627657175923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45965.627657175923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45965.627657175923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45965.627657175923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45965.627657175923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45965.627657175923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45965.627657175923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45965.627657175923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45965.627657175923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45965.627657175923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45965.627657175923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45965.627657175923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45965.627657175923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45965.627657175923</v>
      </c>
      <c r="H344" s="158"/>
      <c r="I344" s="157" t="str">
        <f>IFERROR(VLOOKUP(D344,DB!A:F,6,0),"")</f>
        <v/>
      </c>
      <c r="J344" s="157" t="str">
        <f>IFERROR(VLOOKUP(D344,DB!A:G,7,0),"")</f>
        <v/>
      </c>
      <c r="K344" s="157"/>
      <c r="L344" s="157" t="str">
        <f>IFERROR(VLOOKUP(D344,DB!A:I,9,0),"")</f>
        <v/>
      </c>
    </row>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4" ht="15"/>
    <row r="455" ht="15"/>
    <row r="457" ht="15"/>
    <row r="458" ht="15"/>
    <row r="459" ht="15"/>
    <row r="460" ht="15"/>
    <row r="462" ht="15"/>
    <row r="463" ht="15"/>
    <row r="470" ht="15"/>
    <row r="471" ht="15"/>
    <row r="472" ht="15"/>
    <row r="473" ht="15"/>
    <row r="474" ht="15"/>
    <row r="475" ht="15"/>
    <row r="478" ht="15"/>
    <row r="479" ht="15"/>
    <row r="480" ht="15"/>
    <row r="481" ht="15"/>
    <row r="482" ht="15"/>
    <row r="483" ht="15"/>
    <row r="484" ht="15"/>
    <row r="485" ht="15"/>
    <row r="486" ht="15"/>
    <row r="487" ht="15"/>
    <row r="488" ht="15"/>
    <row r="489"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5" ht="15"/>
    <row r="546" ht="15"/>
    <row r="583" ht="15"/>
    <row r="584" ht="15"/>
    <row r="585" ht="15"/>
    <row r="586" ht="15"/>
    <row r="587" ht="15"/>
    <row r="588" ht="15"/>
    <row r="589" ht="15"/>
    <row r="590" ht="15"/>
    <row r="591" ht="15"/>
    <row r="592"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3" ht="15"/>
    <row r="674" ht="15"/>
    <row r="675"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882" ht="15"/>
    <row r="883" ht="15"/>
    <row r="884" ht="15"/>
    <row r="885" ht="15"/>
    <row r="886" ht="15"/>
    <row r="887" ht="15"/>
    <row r="893" ht="15"/>
    <row r="894" ht="15"/>
    <row r="895" ht="15"/>
    <row r="896" ht="15"/>
    <row r="897" ht="15"/>
    <row r="898" ht="15"/>
    <row r="899"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50" ht="15"/>
    <row r="951" ht="15"/>
    <row r="957" ht="15"/>
    <row r="958" ht="15"/>
    <row r="960" ht="15"/>
    <row r="961" ht="15"/>
    <row r="962" ht="15"/>
    <row r="963" ht="15"/>
    <row r="964" ht="15"/>
    <row r="965" ht="15"/>
    <row r="966" ht="15"/>
    <row r="968" ht="15"/>
    <row r="969" ht="15"/>
    <row r="970"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2" ht="15"/>
    <row r="1043" ht="15"/>
    <row r="1044" ht="15"/>
    <row r="1045" ht="15"/>
    <row r="1046" ht="15"/>
    <row r="1047" ht="15"/>
    <row r="1048" ht="15"/>
    <row r="1049" ht="15"/>
    <row r="1050" ht="15"/>
    <row r="1051" ht="15"/>
    <row r="1052" ht="15"/>
    <row r="1054" ht="15"/>
    <row r="1055" ht="15"/>
    <row r="1056" ht="15"/>
    <row r="1057" ht="15"/>
    <row r="1058" ht="15"/>
    <row r="1059" ht="15"/>
    <row r="1060" ht="15"/>
    <row r="1061" ht="15"/>
    <row r="1062" ht="15"/>
    <row r="1063" ht="15"/>
    <row r="1064" ht="15"/>
    <row r="1065"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105" ht="15"/>
    <row r="1106" ht="15"/>
    <row r="1109" ht="15"/>
    <row r="1110" ht="15"/>
    <row r="1111" ht="15"/>
    <row r="1112" ht="15"/>
    <row r="1113" ht="15"/>
    <row r="1114" ht="15"/>
    <row r="1115" ht="15"/>
    <row r="1116" ht="15"/>
    <row r="1119" ht="15"/>
    <row r="1120" ht="15"/>
    <row r="1121" ht="15"/>
    <row r="1122" ht="15"/>
    <row r="1123" ht="15"/>
    <row r="1124" ht="15"/>
    <row r="1125" ht="15"/>
    <row r="1126" ht="15"/>
    <row r="1127" ht="15"/>
    <row r="1128" ht="15"/>
    <row r="1129" ht="15"/>
    <row r="1130" ht="15"/>
    <row r="1132" ht="15"/>
    <row r="1133" ht="15"/>
    <row r="1134" ht="15"/>
    <row r="1137" ht="15"/>
    <row r="1139" ht="15"/>
    <row r="1141" ht="15"/>
    <row r="1144" ht="15"/>
    <row r="1145" ht="15"/>
    <row r="1146" ht="15"/>
    <row r="1148" ht="15"/>
    <row r="1150" ht="15"/>
    <row r="1151" ht="15"/>
    <row r="1152" ht="15"/>
    <row r="1153" ht="15"/>
    <row r="1154" ht="15"/>
    <row r="1156" ht="15"/>
    <row r="1157" ht="15"/>
    <row r="1158" ht="15"/>
    <row r="1159" ht="15"/>
    <row r="1161" ht="15"/>
    <row r="1163" ht="15"/>
    <row r="1164" ht="15"/>
    <row r="1166" ht="15"/>
    <row r="1167" ht="15"/>
    <row r="1168" ht="15"/>
    <row r="1169" ht="15"/>
    <row r="1171" ht="15"/>
    <row r="1173" ht="15"/>
    <row r="1174" ht="15"/>
    <row r="1175" ht="15"/>
    <row r="1176" ht="15"/>
    <row r="1178" ht="15"/>
    <row r="1179" ht="15"/>
    <row r="1180" ht="15"/>
    <row r="1181" ht="15"/>
    <row r="1182" ht="15"/>
    <row r="1183" ht="15"/>
    <row r="1184" ht="15"/>
    <row r="1187" ht="15"/>
    <row r="1189" ht="15"/>
    <row r="1190" ht="15"/>
    <row r="1191" ht="15"/>
    <row r="1192" ht="15"/>
    <row r="1193" ht="15"/>
    <row r="1194" ht="15"/>
    <row r="1195" ht="15"/>
    <row r="1196" ht="15"/>
    <row r="1199" ht="15"/>
    <row r="1200" ht="15"/>
    <row r="1202" ht="15"/>
    <row r="1204" ht="15"/>
    <row r="1205" ht="15"/>
    <row r="1206" ht="15"/>
    <row r="1207" ht="15"/>
    <row r="1208" ht="15"/>
    <row r="1212" ht="15"/>
    <row r="1213" ht="15"/>
    <row r="1215" ht="15"/>
    <row r="1216" ht="15"/>
    <row r="1219" ht="15"/>
    <row r="1220" ht="15"/>
    <row r="1224" ht="15"/>
    <row r="1231" ht="15"/>
    <row r="1233" ht="15"/>
    <row r="1234" ht="15"/>
    <row r="1235" ht="15"/>
    <row r="1242" ht="15"/>
    <row r="1243" ht="15"/>
    <row r="1244" ht="15"/>
    <row r="1245" ht="15"/>
    <row r="1247" ht="15"/>
    <row r="1249" ht="15"/>
    <row r="1258" ht="15"/>
    <row r="1259" ht="15"/>
    <row r="1260" ht="15"/>
    <row r="1262" ht="15"/>
  </sheetData>
  <dataValidations count="2">
    <dataValidation allowBlank="1" showInputMessage="1" showErrorMessage="1" sqref="E1" xr:uid="{920C6338-E771-4DAE-8C89-92A9093EA4DE}"/>
    <dataValidation type="list" allowBlank="1" showInputMessage="1" showErrorMessage="1" sqref="E2:E3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36448</v>
      </c>
      <c r="E2" s="102" t="s">
        <v>39021</v>
      </c>
      <c r="F2" s="176">
        <v>45965.542002314818</v>
      </c>
      <c r="G2" s="115">
        <f ca="1">IFERROR(NOW()-F2,"-")</f>
        <v>8.5654861104558222E-2</v>
      </c>
      <c r="H2" s="171">
        <v>45965.527743055558</v>
      </c>
      <c r="I2" s="169" t="str">
        <f>IFERROR(VLOOKUP(D2,DB!A:F,6,0),"")</f>
        <v>SCECO</v>
      </c>
      <c r="J2" s="102" t="str">
        <f>IFERROR(VLOOKUP(D2,DB!A:G,7,0),"")</f>
        <v>Dead</v>
      </c>
      <c r="K2" s="172" t="s">
        <v>39129</v>
      </c>
      <c r="L2" s="173" t="str">
        <f>IFERROR(VLOOKUP(D2,DB!A:I,9,0),"")</f>
        <v>Latis</v>
      </c>
    </row>
    <row r="3" spans="1:16383" ht="31.5" customHeight="1">
      <c r="A3" s="168" t="s">
        <v>39130</v>
      </c>
      <c r="B3" s="169" t="str">
        <f>IFERROR(VLOOKUP(D3,DB!A:K,11,0),"")</f>
        <v>R6</v>
      </c>
      <c r="C3" s="170">
        <v>1</v>
      </c>
      <c r="D3" s="169" t="s">
        <v>36386</v>
      </c>
      <c r="E3" s="102" t="s">
        <v>39021</v>
      </c>
      <c r="F3" s="171">
        <v>45965.53974537037</v>
      </c>
      <c r="G3" s="115">
        <f ca="1">IFERROR(NOW()-F3,"-")</f>
        <v>8.7911805552721489E-2</v>
      </c>
      <c r="H3" s="171">
        <v>45965.536921296298</v>
      </c>
      <c r="I3" s="169" t="str">
        <f>IFERROR(VLOOKUP(D3,DB!A:F,6,0),"")</f>
        <v>SCECO</v>
      </c>
      <c r="J3" s="102" t="str">
        <f>IFERROR(VLOOKUP(D3,DB!A:G,7,0),"")</f>
        <v>Dead</v>
      </c>
      <c r="K3" s="172" t="s">
        <v>39131</v>
      </c>
      <c r="L3" s="173" t="str">
        <f>IFERROR(VLOOKUP(D3,DB!A:I,9,0),"")</f>
        <v>Latis</v>
      </c>
    </row>
    <row r="4" spans="1:16383" ht="31.5" customHeight="1">
      <c r="A4" s="168"/>
      <c r="B4" s="169" t="str">
        <f>IFERROR(VLOOKUP(D4,DB!A:K,11,0),"")</f>
        <v/>
      </c>
      <c r="C4" s="170"/>
      <c r="D4" s="169"/>
      <c r="E4" s="102"/>
      <c r="F4" s="171"/>
      <c r="G4" s="115">
        <f ca="1">IFERROR(NOW()-F4,"-")</f>
        <v>45965.627657175923</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45965.627657175923</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45965.627657175923</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45965.627657175923</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45965.627657175923</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45965.627657175923</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45965.627657175923</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45965.627657175923</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45965.627657175923</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45965.627657175923</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45965.627657175923</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45965.627657175923</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45965.627657175923</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45965.627657175923</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45965.627657175923</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45965.627657175923</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45965.627657175923</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02"/>
      <c r="F21" s="171"/>
      <c r="G21" s="115">
        <f ca="1">IFERROR(NOW()-F21,"-")</f>
        <v>45965.627657175923</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02"/>
      <c r="F22" s="171"/>
      <c r="G22" s="115">
        <f ca="1">IFERROR(NOW()-F22,"-")</f>
        <v>45965.627657175923</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02"/>
      <c r="F23" s="171"/>
      <c r="G23" s="115">
        <f ca="1">IFERROR(NOW()-F23,"-")</f>
        <v>45965.627657175923</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02"/>
      <c r="F24" s="171"/>
      <c r="G24" s="115">
        <f ca="1">IFERROR(NOW()-F24,"-")</f>
        <v>45965.627657175923</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02"/>
      <c r="F25" s="171"/>
      <c r="G25" s="115">
        <f ca="1">IFERROR(NOW()-F25,"-")</f>
        <v>45965.627657175923</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45965.627657175923</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45965.627657175923</v>
      </c>
      <c r="H27" s="171"/>
      <c r="I27" s="169" t="str">
        <f>IFERROR(VLOOKUP(D27,DB!A:F,6,0),"")</f>
        <v/>
      </c>
      <c r="J27" s="102" t="str">
        <f>IFERROR(VLOOKUP(D27,DB!A:G,7,0),"")</f>
        <v/>
      </c>
      <c r="K27" s="172"/>
      <c r="L27" s="173" t="str">
        <f>IFERROR(VLOOKUP(D27,DB!A:I,9,0),"")</f>
        <v/>
      </c>
    </row>
    <row r="28" spans="1:12" ht="31.5" customHeight="1">
      <c r="A28" s="168"/>
      <c r="B28" s="169" t="str">
        <f>IFERROR(VLOOKUP(D28,DB!A:K,11,0),"")</f>
        <v/>
      </c>
      <c r="C28" s="170"/>
      <c r="D28" s="169"/>
      <c r="E28" s="174"/>
      <c r="F28" s="171"/>
      <c r="G28" s="115">
        <f ca="1">IFERROR(NOW()-F28,"-")</f>
        <v>45965.627657175923</v>
      </c>
      <c r="H28" s="171"/>
      <c r="I28" s="169" t="str">
        <f>IFERROR(VLOOKUP(D28,DB!A:F,6,0),"")</f>
        <v/>
      </c>
      <c r="J28" s="102" t="str">
        <f>IFERROR(VLOOKUP(D28,DB!A:G,7,0),"")</f>
        <v/>
      </c>
      <c r="K28" s="172"/>
      <c r="L28" s="173" t="str">
        <f>IFERROR(VLOOKUP(D28,DB!A:I,9,0),"")</f>
        <v/>
      </c>
    </row>
    <row r="29" spans="1:12" ht="31.5" customHeight="1">
      <c r="A29" s="168"/>
      <c r="B29" s="169" t="str">
        <f>IFERROR(VLOOKUP(D29,DB!A:K,11,0),"")</f>
        <v/>
      </c>
      <c r="C29" s="170"/>
      <c r="D29" s="169"/>
      <c r="E29" s="174"/>
      <c r="F29" s="171"/>
      <c r="G29" s="115">
        <f ca="1">IFERROR(NOW()-F29,"-")</f>
        <v>45965.627657175923</v>
      </c>
      <c r="H29" s="171"/>
      <c r="I29" s="169" t="str">
        <f>IFERROR(VLOOKUP(D29,DB!A:F,6,0),"")</f>
        <v/>
      </c>
      <c r="J29" s="102" t="str">
        <f>IFERROR(VLOOKUP(D29,DB!A:G,7,0),"")</f>
        <v/>
      </c>
      <c r="K29" s="172"/>
      <c r="L29" s="173" t="str">
        <f>IFERROR(VLOOKUP(D29,DB!A:I,9,0),"")</f>
        <v/>
      </c>
    </row>
    <row r="30" spans="1:12" ht="31.5" customHeight="1">
      <c r="A30" s="168"/>
      <c r="B30" s="169" t="str">
        <f>IFERROR(VLOOKUP(D30,DB!A:K,11,0),"")</f>
        <v/>
      </c>
      <c r="C30" s="170"/>
      <c r="D30" s="169"/>
      <c r="E30" s="174"/>
      <c r="F30" s="171"/>
      <c r="G30" s="115">
        <f ca="1">IFERROR(NOW()-F30,"-")</f>
        <v>45965.627657175923</v>
      </c>
      <c r="H30" s="171"/>
      <c r="I30" s="169" t="str">
        <f>IFERROR(VLOOKUP(D30,DB!A:F,6,0),"")</f>
        <v/>
      </c>
      <c r="J30" s="102" t="str">
        <f>IFERROR(VLOOKUP(D30,DB!A:G,7,0),"")</f>
        <v/>
      </c>
      <c r="K30" s="172"/>
      <c r="L30" s="173" t="str">
        <f>IFERROR(VLOOKUP(D30,DB!A:I,9,0),"")</f>
        <v/>
      </c>
    </row>
    <row r="31" spans="1:12" ht="31.5" customHeight="1">
      <c r="A31" s="168"/>
      <c r="B31" s="169" t="str">
        <f>IFERROR(VLOOKUP(D31,DB!A:K,11,0),"")</f>
        <v/>
      </c>
      <c r="C31" s="170"/>
      <c r="D31" s="169"/>
      <c r="E31" s="174"/>
      <c r="F31" s="171"/>
      <c r="G31" s="115">
        <f ca="1">IFERROR(NOW()-F31,"-")</f>
        <v>45965.627657175923</v>
      </c>
      <c r="H31" s="171"/>
      <c r="I31" s="169" t="str">
        <f>IFERROR(VLOOKUP(D31,DB!A:F,6,0),"")</f>
        <v/>
      </c>
      <c r="J31" s="102" t="str">
        <f>IFERROR(VLOOKUP(D31,DB!A:G,7,0),"")</f>
        <v/>
      </c>
      <c r="K31" s="172"/>
      <c r="L31" s="173" t="str">
        <f>IFERROR(VLOOKUP(D31,DB!A:I,9,0),"")</f>
        <v/>
      </c>
    </row>
    <row r="32" spans="1:12" ht="31.5" customHeight="1">
      <c r="A32" s="168"/>
      <c r="B32" s="169" t="str">
        <f>IFERROR(VLOOKUP(D32,DB!A:K,11,0),"")</f>
        <v/>
      </c>
      <c r="C32" s="170"/>
      <c r="D32" s="169"/>
      <c r="E32" s="174"/>
      <c r="F32" s="171"/>
      <c r="G32" s="115">
        <f ca="1">IFERROR(NOW()-F32,"-")</f>
        <v>45965.627657175923</v>
      </c>
      <c r="H32" s="171"/>
      <c r="I32" s="169" t="str">
        <f>IFERROR(VLOOKUP(D32,DB!A:F,6,0),"")</f>
        <v/>
      </c>
      <c r="J32" s="102" t="str">
        <f>IFERROR(VLOOKUP(D32,DB!A:G,7,0),"")</f>
        <v/>
      </c>
      <c r="K32" s="172"/>
      <c r="L32" s="173" t="str">
        <f>IFERROR(VLOOKUP(D32,DB!A:I,9,0),"")</f>
        <v/>
      </c>
    </row>
    <row r="33" spans="1:12" ht="31.5" customHeight="1">
      <c r="A33" s="103"/>
      <c r="B33" s="102" t="str">
        <f>IFERROR(VLOOKUP(D33,DB!A:K,11,0),"")</f>
        <v/>
      </c>
      <c r="C33" s="104"/>
      <c r="D33" s="102"/>
      <c r="E33" s="105"/>
      <c r="F33" s="106"/>
      <c r="G33" s="76">
        <f ca="1">IFERROR(NOW()-F33,"-")</f>
        <v>45965.627657175923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45965.627657175923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45965.627657175923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45965.627657175923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45965.627657175923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45965.627657175923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45965.627657175923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45965.627657175923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45965.627657175923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45965.627657175923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45965.627657175923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45965.627657175923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45965.627657175923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45965.627657175923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45965.627657175923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45965.627657175923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45965.627657175923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45965.627657175923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45965.627657175923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45965.627657175923</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2025-11-04T12:03:50Z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