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23" documentId="120_S{2AC9BD13-BADA-5192-A53E-5A8FF88502F6}" xr6:coauthVersionLast="47" xr6:coauthVersionMax="47" xr10:uidLastSave="{5C31746C-CCB2-4D73-8207-8DED00B28BE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<sst xmlns="http://schemas.openxmlformats.org/spreadsheetml/2006/main" count="180303" uniqueCount="39135">
  <si>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</si>
  <si>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</si>
  <si>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</si>
  <si>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</si>
  <si>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</si>
  <si>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</si>
  <si>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</si>
  <si>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</si>
  <si>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</si>
  <si>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</si>
  <si>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</si>
  <si>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</si>
  <si>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</si>
  <si>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</si>
  <si>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</si>
  <si>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</si>
  <si>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</si>
  <si>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</si>
  <si>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</si>
  <si>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</si>
  <si>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</si>
  <si>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</si>
  <si>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</si>
  <si>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</si>
  <si>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</si>
  <si>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</si>
  <si>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</si>
  <si>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</si>
  <si>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</si>
  <si>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</si>
  <si>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</si>
  <si>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</si>
  <si>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</si>
  <si>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</si>
  <si>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</si>
  <si>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</si>
  <si>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</si>
  <si>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</si>
  <si>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</si>
  <si>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</si>
  <si>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</si>
  <si>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</si>
  <si>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</si>
  <si>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</si>
  <si>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</si>
  <si>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</si>
  <si>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</si>
  <si>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</si>
  <si>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</si>
  <si>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</si>
  <si>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</si>
  <si>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</si>
  <si>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</si>
  <si>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</si>
  <si>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</si>
  <si>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</si>
  <si>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</si>
  <si>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</si>
  <si>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</si>
  <si>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</si>
  <si>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</si>
  <si>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</si>
  <si>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</si>
  <si>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</si>
  <si>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</si>
  <si>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</si>
  <si>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</si>
  <si>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</si>
  <si>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</si>
  <si>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</si>
  <si>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</si>
  <si>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</si>
  <si>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</si>
  <si>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</si>
  <si>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</si>
  <si>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</si>
  <si>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</si>
  <si>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</si>
  <si>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</si>
  <si>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</si>
  <si>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</si>
  <si>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</si>
  <si>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</si>
  <si>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</si>
  <si>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</si>
  <si>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</si>
  <si>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</si>
  <si>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</si>
  <si>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</si>
  <si>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</si>
  <si>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</si>
  <si>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</si>
  <si>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</si>
  <si>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</si>
  <si>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</si>
  <si>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</si>
  <si>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</si>
  <si>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</si>
  <si>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</si>
  <si>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</si>
  <si>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</si>
  <si>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</si>
  <si>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</si>
  <si>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</si>
  <si>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</si>
  <si>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</si>
  <si>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</si>
  <si>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</si>
  <si>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</si>
  <si>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</si>
  <si>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</si>
  <si>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</si>
  <si>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</si>
  <si>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</si>
  <si>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</si>
  <si>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</si>
  <si>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</si>
  <si>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</si>
  <si>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</si>
  <si>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</si>
  <si>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</si>
  <si>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</si>
  <si>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</si>
  <si>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</si>
  <si>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</si>
  <si>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</si>
  <si>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</si>
  <si>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</si>
  <si>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</si>
  <si>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</si>
  <si>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</si>
  <si>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</si>
  <si>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</si>
  <si>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</si>
  <si>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</si>
  <si>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</si>
  <si>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</si>
  <si>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</si>
  <si>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</si>
  <si>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</si>
  <si>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</si>
  <si>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</si>
  <si>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</si>
  <si>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</si>
  <si>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</si>
  <si>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</si>
  <si>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</si>
  <si>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</si>
  <si>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</si>
  <si>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</si>
  <si>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</si>
  <si>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</si>
  <si>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</si>
  <si>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</si>
  <si>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</si>
  <si>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</si>
  <si>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</si>
  <si>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</si>
  <si>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</si>
  <si>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</si>
  <si>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</si>
  <si>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</si>
  <si>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</si>
  <si>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</si>
  <si>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</si>
  <si>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</si>
  <si>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</si>
  <si>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</si>
  <si>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</si>
  <si>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</si>
  <si>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</si>
  <si>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</si>
  <si>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</si>
  <si>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</si>
  <si>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</si>
  <si>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</si>
  <si>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</si>
  <si>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</si>
  <si>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</si>
  <si>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</si>
  <si>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</si>
  <si>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</si>
  <si>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</si>
  <si>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</si>
  <si>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</si>
  <si>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</si>
  <si>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</si>
  <si>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</si>
  <si>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</si>
  <si>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</si>
  <si>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</si>
  <si>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</si>
  <si>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</si>
  <si>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</si>
  <si>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</si>
  <si>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</si>
  <si>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</si>
  <si>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</si>
  <si>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</si>
  <si>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</si>
  <si>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</si>
  <si>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</si>
  <si>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</si>
  <si>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</si>
  <si>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</si>
  <si>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</si>
  <si>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</si>
  <si>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</si>
  <si>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</si>
  <si>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</si>
  <si>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</si>
  <si>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</si>
  <si>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</si>
  <si>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</si>
  <si>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</si>
  <si>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</si>
  <si>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</si>
  <si>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</si>
  <si>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</si>
  <si>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</si>
  <si>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</si>
  <si>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</si>
  <si>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</si>
  <si>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</si>
  <si>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</si>
  <si>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</si>
  <si>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</si>
  <si>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</si>
  <si>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</si>
  <si>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</si>
  <si>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</si>
  <si>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</si>
  <si>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</si>
  <si>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</si>
  <si>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</si>
  <si>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</si>
  <si>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</si>
  <si>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</si>
  <si>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</si>
  <si>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</si>
  <si>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</si>
  <si>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</si>
  <si>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</si>
  <si>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</si>
  <si>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</si>
  <si>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</si>
  <si>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</si>
  <si>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</si>
  <si>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</si>
  <si>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</si>
  <si>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</si>
  <si>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</si>
  <si>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</si>
  <si>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</si>
  <si>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</si>
  <si>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</si>
  <si>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</si>
  <si>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</si>
  <si>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</si>
  <si>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</si>
  <si>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</si>
  <si>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</si>
  <si>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</si>
  <si>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</si>
  <si>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</si>
  <si>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</si>
  <si>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</si>
  <si>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</si>
  <si>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</si>
  <si>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</si>
  <si>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</si>
  <si>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</si>
  <si>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</si>
  <si>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</si>
  <si>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</si>
  <si>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</si>
  <si>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</si>
  <si>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</si>
  <si>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</si>
  <si>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</si>
  <si>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</si>
  <si>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</si>
  <si>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</si>
  <si>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</si>
  <si>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</si>
  <si>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</si>
  <si>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</si>
  <si>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</si>
  <si>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</si>
  <si>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</si>
  <si>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</si>
  <si>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</si>
  <si>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</si>
  <si>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</si>
  <si>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</si>
  <si>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</si>
  <si>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</si>
  <si>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</si>
  <si>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</si>
  <si>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</si>
  <si>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</si>
  <si>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</si>
  <si>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</si>
  <si>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</si>
  <si>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</si>
  <si>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</si>
  <si>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</si>
  <si>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</si>
  <si>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</si>
  <si>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</si>
  <si>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</si>
  <si>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</si>
  <si>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</si>
  <si>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</si>
  <si>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</si>
  <si>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</si>
  <si>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</si>
  <si>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</si>
  <si>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</si>
  <si>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</si>
  <si>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</si>
  <si>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</si>
  <si>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</si>
  <si>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</si>
  <si>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</si>
  <si>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</si>
  <si>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</si>
  <si>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</si>
  <si>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</si>
  <si>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</si>
  <si>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</si>
  <si>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</si>
  <si>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</si>
  <si>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</si>
  <si>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</si>
  <si>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</si>
  <si>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</si>
  <si>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</si>
  <si>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</si>
  <si>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</si>
  <si>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</si>
  <si>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</si>
  <si>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</si>
  <si>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</si>
  <si>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</si>
  <si>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</si>
  <si>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</si>
  <si>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</si>
  <si>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</si>
  <si>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</si>
  <si>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</si>
  <si>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</si>
  <si>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</si>
  <si>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</si>
  <si>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</si>
  <si>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</si>
  <si>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</si>
  <si>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</si>
  <si>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</si>
  <si>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</si>
  <si>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</si>
  <si>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</si>
  <si>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</si>
  <si>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</si>
  <si>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</si>
  <si>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</si>
  <si>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</si>
  <si>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</si>
  <si>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</si>
  <si>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</si>
  <si>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</si>
  <si>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</si>
  <si>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</si>
  <si>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</si>
  <si>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</si>
  <si>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</si>
  <si>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</si>
  <si>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</si>
  <si>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</si>
  <si>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</si>
  <si>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</si>
  <si>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</si>
  <si>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</si>
  <si>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</si>
  <si>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</si>
  <si>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</si>
  <si>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</si>
  <si>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</si>
  <si>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</si>
  <si>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</si>
  <si>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</si>
  <si>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</si>
  <si>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</si>
  <si>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</si>
  <si>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</si>
  <si>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</si>
  <si>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</si>
  <si>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</si>
  <si>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</si>
  <si>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</si>
  <si>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</si>
  <si>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</si>
  <si>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</si>
  <si>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</si>
  <si>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</si>
  <si>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</si>
  <si>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</si>
  <si>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</si>
  <si>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</si>
  <si>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</si>
  <si>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</si>
  <si>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</si>
  <si>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</si>
  <si>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</si>
  <si>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</si>
  <si>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</si>
  <si>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</si>
  <si>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</si>
  <si>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</si>
  <si>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</si>
  <si>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</si>
  <si>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</si>
  <si>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</si>
  <si>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</si>
  <si>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</si>
  <si>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</si>
  <si>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</si>
  <si>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</si>
  <si>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</si>
  <si>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</si>
  <si>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</si>
  <si>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</si>
  <si>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</si>
  <si>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</si>
  <si>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</si>
  <si>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</si>
  <si>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</si>
  <si>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</si>
  <si>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</si>
  <si>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</si>
  <si>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</si>
  <si>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</si>
  <si>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</si>
  <si>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</si>
  <si>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</si>
  <si>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</si>
  <si>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</si>
  <si>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</si>
  <si>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</si>
  <si>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</si>
  <si>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</si>
  <si>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</si>
  <si>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</si>
  <si>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</si>
  <si>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</si>
  <si>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</si>
  <si>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</si>
  <si>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</si>
  <si>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</si>
  <si>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</si>
  <si>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</si>
  <si>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</si>
  <si>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</si>
  <si>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</si>
  <si>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</si>
  <si>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</si>
  <si>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</si>
  <si>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</si>
  <si>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</si>
  <si>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</si>
  <si>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</si>
  <si>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</si>
  <si>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</si>
  <si>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</si>
  <si>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</si>
  <si>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</si>
  <si>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</si>
  <si>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</si>
  <si>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</si>
  <si>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</si>
  <si>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</si>
  <si>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</si>
  <si>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</si>
  <si>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</si>
  <si>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</si>
  <si>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</si>
  <si>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</si>
  <si>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</si>
  <si>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</si>
  <si>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</si>
  <si>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</si>
  <si>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</si>
  <si>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</si>
  <si>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</si>
  <si>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</si>
  <si>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</si>
  <si>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</si>
  <si>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</si>
  <si>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</si>
  <si>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</si>
  <si>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</si>
  <si>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</si>
  <si>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</si>
  <si>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</si>
  <si>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</si>
  <si>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</si>
  <si>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</si>
  <si>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</si>
  <si>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</si>
  <si>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</si>
  <si>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</si>
  <si>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</si>
  <si>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</si>
  <si>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</si>
  <si>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</si>
  <si>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</si>
  <si>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</si>
  <si>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</si>
  <si>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</si>
  <si>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</si>
  <si>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</si>
  <si>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</si>
  <si>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</si>
  <si>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</si>
  <si>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</si>
  <si>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</si>
  <si>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</si>
  <si>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</si>
  <si>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</si>
  <si>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</si>
  <si>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</si>
  <si>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</si>
  <si>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</si>
  <si>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</si>
  <si>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</si>
  <si>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</si>
  <si>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</si>
  <si>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</si>
  <si>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</si>
  <si>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</si>
  <si>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</si>
  <si>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</si>
  <si>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</si>
  <si>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</si>
  <si>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</si>
  <si>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</si>
  <si>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</si>
  <si>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</si>
  <si>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</si>
  <si>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</si>
  <si>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</si>
  <si>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</si>
  <si>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</si>
  <si>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</si>
  <si>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</si>
  <si>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</si>
  <si>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</si>
  <si>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</si>
  <si>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</si>
  <si>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</si>
  <si>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</si>
  <si>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</si>
  <si>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</si>
  <si>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</si>
  <si>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</si>
  <si>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</si>
  <si>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</si>
  <si>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</si>
  <si>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</si>
  <si>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</si>
  <si>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</si>
  <si>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</si>
  <si>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</si>
  <si>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</si>
  <si>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</si>
  <si>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</si>
  <si>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</si>
  <si>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</si>
  <si>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</si>
  <si>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</si>
  <si>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</si>
  <si>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</si>
  <si>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</si>
  <si>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</si>
  <si>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</si>
  <si>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</si>
  <si>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</si>
  <si>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</si>
  <si>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</si>
  <si>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</si>
  <si>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</si>
  <si>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</si>
  <si>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</si>
  <si>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</si>
  <si>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</si>
  <si>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</si>
  <si>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</si>
  <si>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</si>
  <si>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</si>
  <si>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</si>
  <si>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</si>
  <si>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</si>
  <si>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</si>
  <si>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</si>
  <si>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</si>
  <si>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</si>
  <si>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</si>
  <si>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</si>
  <si>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</si>
  <si>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</si>
  <si>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</si>
  <si>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</si>
  <si>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</si>
  <si>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</si>
  <si>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</si>
  <si>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</si>
  <si>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</si>
  <si>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</si>
  <si>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</si>
  <si>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</si>
  <si>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</si>
  <si>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</si>
  <si>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</si>
  <si>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</si>
  <si>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</si>
  <si>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</si>
  <si>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</si>
  <si>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</si>
  <si>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</si>
  <si>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</si>
  <si>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</si>
  <si>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</si>
  <si>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</si>
  <si>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</si>
  <si>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</si>
  <si>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</si>
  <si>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</si>
  <si>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</si>
  <si>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</si>
  <si>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</si>
  <si>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</si>
  <si>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</si>
  <si>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</si>
  <si>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</si>
  <si>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</si>
  <si>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</si>
  <si>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</si>
  <si>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</si>
  <si>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</si>
  <si>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</si>
  <si>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</si>
  <si>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</si>
  <si>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</si>
  <si>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</si>
  <si>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</si>
  <si>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</si>
  <si>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</si>
  <si>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</si>
  <si>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</si>
  <si>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</si>
  <si>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</si>
  <si>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</si>
  <si>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</si>
  <si>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</si>
  <si>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</si>
  <si>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</si>
  <si>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</si>
  <si>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</si>
  <si>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</si>
  <si>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</si>
  <si>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</si>
  <si>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</si>
  <si>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</si>
  <si>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</si>
  <si>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</si>
  <si>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</si>
  <si>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</si>
  <si>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</si>
  <si>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</si>
  <si>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</si>
  <si>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</si>
  <si>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</si>
  <si>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</si>
  <si>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</si>
  <si>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</si>
  <si>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</si>
  <si>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</si>
  <si>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</si>
  <si>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</si>
  <si>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</si>
  <si>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</si>
  <si>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</si>
  <si>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</si>
  <si>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</si>
  <si>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</si>
  <si>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</si>
  <si>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</si>
  <si>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</si>
  <si>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</si>
  <si>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</si>
  <si>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</si>
  <si>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</si>
  <si>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</si>
  <si>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</si>
  <si>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</si>
  <si>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</si>
  <si>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</si>
  <si>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</si>
  <si>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</si>
  <si>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</si>
  <si>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</si>
  <si>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</si>
  <si>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</si>
  <si>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</si>
  <si>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</si>
  <si>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</si>
  <si>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</si>
  <si>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</si>
  <si>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</si>
  <si>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</si>
  <si>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</si>
  <si>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</si>
  <si>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</si>
  <si>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</si>
  <si>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</si>
  <si>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</si>
  <si>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</si>
  <si>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</si>
  <si>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</si>
  <si>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</si>
  <si>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</si>
  <si>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</si>
  <si>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</si>
  <si>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</si>
  <si>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</si>
  <si>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</si>
  <si>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</si>
  <si>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</si>
  <si>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</si>
  <si>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</si>
  <si>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</si>
  <si>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</si>
  <si>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</si>
  <si>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</si>
  <si>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</si>
  <si>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</si>
  <si>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</si>
  <si>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</si>
  <si>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</si>
  <si>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</si>
  <si>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</si>
  <si>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</si>
  <si>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</si>
  <si>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</si>
  <si>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</si>
  <si>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</si>
  <si>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</si>
  <si>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</si>
  <si>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</si>
  <si>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</si>
  <si>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</si>
  <si>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</si>
  <si>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</si>
  <si>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</si>
  <si>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</si>
  <si>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</si>
  <si>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</si>
  <si>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</si>
  <si>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</si>
  <si>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</si>
  <si>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</si>
  <si>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</si>
  <si>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</si>
  <si>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</si>
  <si>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</si>
  <si>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</si>
  <si>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</si>
  <si>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</si>
  <si>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</si>
  <si>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</si>
  <si>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</si>
  <si>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</si>
  <si>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</si>
  <si>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</si>
  <si>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</si>
  <si>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</si>
  <si>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</si>
  <si>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</si>
  <si>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</si>
  <si>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</si>
  <si>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</si>
  <si>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</si>
  <si>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</si>
  <si>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</si>
  <si>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</si>
  <si>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</si>
  <si>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</si>
  <si>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</si>
  <si>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</si>
  <si>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</si>
  <si>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</si>
  <si>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</si>
  <si>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</si>
  <si>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</si>
  <si>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</si>
  <si>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</si>
  <si>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</si>
  <si>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</si>
  <si>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</si>
  <si>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</si>
  <si>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</si>
  <si>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</si>
  <si>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</si>
  <si>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</si>
  <si>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</si>
  <si>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</si>
  <si>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</si>
  <si>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</si>
  <si>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</si>
  <si>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</si>
  <si>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</si>
  <si>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</si>
  <si>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</si>
  <si>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</si>
  <si>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</si>
  <si>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</si>
  <si>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</si>
  <si>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</si>
  <si>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</si>
  <si>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</si>
  <si>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</si>
  <si>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</si>
  <si>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</si>
  <si>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</si>
  <si>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</si>
  <si>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</si>
  <si>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</si>
  <si>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</si>
  <si>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</si>
  <si>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</si>
  <si>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</si>
  <si>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</si>
  <si>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</si>
  <si>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</si>
  <si>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</si>
  <si>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</si>
  <si>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</si>
  <si>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</si>
  <si>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</si>
  <si>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</si>
  <si>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</si>
  <si>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</si>
  <si>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</si>
  <si>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</si>
  <si>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</si>
  <si>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</si>
  <si>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</si>
  <si>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</si>
  <si>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</si>
  <si>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</si>
  <si>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</si>
  <si>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</si>
  <si>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</si>
  <si>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</si>
  <si>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</si>
  <si>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</si>
  <si>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</si>
  <si>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</si>
  <si>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</si>
  <si>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</si>
  <si>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</si>
  <si>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</si>
  <si>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</si>
  <si>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</si>
  <si>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</si>
  <si>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</si>
  <si>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</si>
  <si>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</si>
  <si>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</si>
  <si>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</si>
  <si>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</si>
  <si>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</si>
  <si>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</si>
  <si>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</si>
  <si>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</si>
  <si>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</si>
  <si>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</si>
  <si>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</si>
  <si>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</si>
  <si>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</si>
  <si>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</si>
  <si>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</si>
  <si>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</si>
  <si>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</si>
  <si>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</si>
  <si>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</si>
  <si>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</si>
  <si>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</si>
  <si>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</si>
  <si>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</si>
  <si>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</si>
  <si>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</si>
  <si>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</si>
  <si>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</si>
  <si>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</si>
  <si>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</si>
  <si>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</si>
  <si>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</si>
  <si>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</si>
  <si>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</si>
  <si>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</si>
  <si>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</si>
  <si>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</si>
  <si>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</si>
  <si>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</si>
  <si>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</si>
  <si>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</si>
  <si>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</si>
  <si>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</si>
  <si>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</si>
  <si>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</si>
  <si>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</si>
  <si>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</si>
  <si>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</si>
  <si>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</si>
  <si>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</si>
  <si>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</si>
  <si>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</si>
  <si>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</si>
  <si>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</si>
  <si>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</si>
  <si>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</si>
  <si>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</si>
  <si>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</si>
  <si>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</si>
  <si>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</si>
  <si>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</si>
  <si>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</si>
  <si>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</si>
  <si>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</si>
  <si>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</si>
  <si>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</si>
  <si>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</si>
  <si>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</si>
  <si>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</si>
  <si>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</si>
  <si>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</si>
  <si>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</si>
  <si>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</si>
  <si>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</si>
  <si>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</si>
  <si>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</si>
  <si>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</si>
  <si>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</si>
  <si>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</si>
  <si>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</si>
  <si>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</si>
  <si>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</si>
  <si>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</si>
  <si>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</si>
  <si>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</si>
  <si>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</si>
  <si>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</si>
  <si>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</si>
  <si>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</si>
  <si>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</si>
  <si>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</si>
  <si>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</si>
  <si>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</si>
  <si>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</si>
  <si>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</si>
  <si>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</si>
  <si>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</si>
  <si>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</si>
  <si>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</si>
  <si>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</si>
  <si>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</si>
  <si>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</si>
  <si>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</si>
  <si>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</si>
  <si>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</si>
  <si>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</si>
  <si>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</si>
  <si>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</si>
  <si>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</si>
  <si>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</si>
  <si>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</si>
  <si>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</si>
  <si>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</si>
  <si>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</si>
  <si>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</si>
  <si>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</si>
  <si>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</si>
  <si>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</si>
  <si>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</si>
  <si>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</si>
  <si>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</si>
  <si>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</si>
  <si>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</si>
  <si>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</si>
  <si>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</si>
  <si>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</si>
  <si>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</si>
  <si>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</si>
  <si>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</si>
  <si>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</si>
  <si>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</si>
  <si>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</si>
  <si>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</si>
  <si>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</si>
  <si>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</si>
  <si>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</si>
  <si>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</si>
  <si>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</si>
  <si>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</si>
  <si>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</si>
  <si>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</si>
  <si>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</si>
  <si>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</si>
  <si>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</si>
  <si>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</si>
  <si>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</si>
  <si>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</si>
  <si>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</si>
  <si>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</si>
  <si>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</si>
  <si>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</si>
  <si>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</si>
  <si>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</si>
  <si>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</si>
  <si>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</si>
  <si>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</si>
  <si>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</si>
  <si>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</si>
  <si>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</si>
  <si>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</si>
  <si>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</si>
  <si>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</si>
  <si>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</si>
  <si>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</si>
  <si>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</si>
  <si>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</si>
  <si>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</si>
  <si>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</si>
  <si>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</si>
  <si>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</si>
  <si>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</si>
  <si>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</si>
  <si>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</si>
  <si>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</si>
  <si>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</si>
  <si>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</si>
  <si>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</si>
  <si>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</si>
  <si>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</si>
  <si>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</si>
  <si>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</si>
  <si>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</si>
  <si>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</si>
  <si>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</si>
  <si>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</si>
  <si>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</si>
  <si>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</si>
  <si>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</si>
  <si>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</si>
  <si>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</si>
  <si>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</si>
  <si>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</si>
  <si>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</si>
  <si>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</si>
  <si>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</si>
  <si>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</si>
  <si>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</si>
  <si>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</si>
  <si>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</si>
  <si>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</si>
  <si>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</si>
  <si>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</si>
  <si>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</si>
  <si>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</si>
  <si>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</si>
  <si>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</si>
  <si>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</si>
  <si>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</si>
  <si>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</si>
  <si>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</si>
  <si>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</si>
  <si>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</si>
  <si>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</si>
  <si>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</si>
  <si>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</si>
  <si>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</si>
  <si>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</si>
  <si>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</si>
  <si>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</si>
  <si>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</si>
  <si>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</si>
  <si>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</si>
  <si>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</si>
  <si>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</si>
  <si>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</si>
  <si>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</si>
  <si>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</si>
  <si>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</si>
  <si>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</si>
  <si>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</si>
  <si>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</si>
  <si>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</si>
  <si>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</si>
  <si>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</si>
  <si>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</si>
  <si>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</si>
  <si>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</si>
  <si>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</si>
  <si>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</si>
  <si>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</si>
  <si>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</si>
  <si>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</si>
  <si>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</si>
  <si>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</si>
  <si>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</si>
  <si>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</si>
  <si>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</si>
  <si>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</si>
  <si>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</si>
  <si>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</si>
  <si>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</si>
  <si>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</si>
  <si>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</si>
  <si>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</si>
  <si>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</si>
  <si>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</si>
  <si>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</si>
  <si>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</si>
  <si>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</si>
  <si>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</si>
  <si>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</si>
  <si>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</si>
  <si>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</si>
  <si>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</si>
  <si>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</si>
  <si>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</si>
  <si>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</si>
  <si>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</si>
  <si>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</si>
  <si>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</si>
  <si>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</si>
  <si>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</si>
  <si>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</si>
  <si>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</si>
  <si>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</si>
  <si>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</si>
  <si>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</si>
  <si>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</si>
  <si>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</si>
  <si>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</si>
  <si>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</si>
  <si>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</si>
  <si>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</si>
  <si>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</si>
  <si>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</si>
  <si>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</si>
  <si>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</si>
  <si>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</si>
  <si>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</si>
  <si>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</si>
  <si>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</si>
  <si>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</si>
  <si>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</si>
  <si>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</si>
  <si>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</si>
  <si>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</si>
  <si>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</si>
  <si>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</si>
  <si>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</si>
  <si>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</si>
  <si>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</si>
  <si>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</si>
  <si>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</si>
  <si>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</si>
  <si>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</si>
  <si>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</si>
  <si>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</si>
  <si>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</si>
  <si>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</si>
  <si>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</si>
  <si>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</si>
  <si>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</si>
  <si>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</si>
  <si>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</si>
  <si>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</si>
  <si>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</si>
  <si>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</si>
  <si>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</si>
  <si>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</si>
  <si>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</si>
  <si>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</si>
  <si>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</si>
  <si>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</si>
  <si>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</si>
  <si>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</si>
  <si>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</si>
  <si>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</si>
  <si>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</si>
  <si>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</si>
  <si>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</si>
  <si>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</si>
  <si>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</si>
  <si>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</si>
  <si>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</si>
  <si>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</si>
  <si>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</si>
  <si>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</si>
  <si>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</si>
  <si>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</si>
  <si>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</si>
  <si>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</si>
  <si>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</si>
  <si>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</si>
  <si>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</si>
  <si>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</si>
  <si>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</si>
  <si>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</si>
  <si>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</si>
  <si>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</si>
  <si>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</si>
  <si>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</si>
  <si>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</si>
  <si>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</si>
  <si>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</si>
  <si>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</si>
  <si>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</si>
  <si>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</si>
  <si>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</si>
  <si>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</si>
  <si>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</si>
  <si>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</si>
  <si>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</si>
  <si>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</si>
  <si>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</si>
  <si>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</si>
  <si>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</si>
  <si>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</si>
  <si>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</si>
  <si>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</si>
  <si>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</si>
  <si>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</si>
  <si>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</si>
  <si>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</si>
  <si>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</si>
  <si>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</si>
  <si>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</si>
  <si>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</si>
  <si>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</si>
  <si>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</si>
  <si>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</si>
  <si>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</si>
  <si>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</si>
  <si>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</si>
  <si>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</si>
  <si>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</si>
  <si>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</si>
  <si>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</si>
  <si>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</si>
  <si>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</si>
  <si>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</si>
  <si>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</si>
  <si>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</si>
  <si>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</si>
  <si>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</si>
  <si>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</si>
  <si>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</si>
  <si>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</si>
  <si>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</si>
  <si>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</si>
  <si>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</si>
  <si>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</si>
  <si>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</si>
  <si>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</si>
  <si>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</si>
  <si>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</si>
  <si>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</si>
  <si>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</si>
  <si>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</si>
  <si>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</si>
  <si>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</si>
  <si>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</si>
  <si>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</si>
  <si>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</si>
  <si>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</si>
  <si>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</si>
  <si>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</si>
  <si>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</si>
  <si>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</si>
  <si>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</si>
  <si>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</si>
  <si>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</si>
  <si>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</si>
  <si>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</si>
  <si>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</si>
  <si>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</si>
  <si>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</si>
  <si>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</si>
  <si>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</si>
  <si>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</si>
  <si>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</si>
  <si>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</si>
  <si>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</si>
  <si>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</si>
  <si>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</si>
  <si>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</si>
  <si>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</si>
  <si>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</si>
  <si>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</si>
  <si>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</si>
  <si>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</si>
  <si>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</si>
  <si>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</si>
  <si>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</si>
  <si>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</si>
  <si>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</si>
  <si>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</si>
  <si>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</si>
  <si>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</si>
  <si>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</si>
  <si>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</si>
  <si>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</si>
  <si>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</si>
  <si>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</si>
  <si>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</si>
  <si>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</si>
  <si>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</si>
  <si>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</si>
  <si>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</si>
  <si>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</si>
  <si>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</si>
  <si>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</si>
  <si>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</si>
  <si>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</si>
  <si>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</si>
  <si>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</si>
  <si>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</si>
  <si>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</si>
  <si>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</si>
  <si>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</si>
  <si>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</si>
  <si>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</si>
  <si>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</si>
  <si>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</si>
  <si>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</si>
  <si>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</si>
  <si>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</si>
  <si>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</si>
  <si>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</si>
  <si>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</si>
  <si>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</si>
  <si>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</si>
  <si>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</si>
  <si>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</si>
  <si>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</si>
  <si>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</si>
  <si>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</si>
  <si>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</si>
  <si>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</si>
  <si>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</si>
  <si>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</si>
  <si>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</si>
  <si>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</si>
  <si>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</si>
  <si>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</si>
  <si>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</si>
  <si>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</si>
  <si>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</si>
  <si>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</si>
  <si>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</si>
  <si>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</si>
  <si>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</si>
  <si>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</si>
  <si>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</si>
  <si>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</si>
  <si>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</si>
  <si>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</si>
  <si>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</si>
  <si>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</si>
  <si>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</si>
  <si>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</si>
  <si>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</si>
  <si>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</si>
  <si>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</si>
  <si>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</si>
  <si>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</si>
  <si>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</si>
  <si>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</si>
  <si>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</si>
  <si>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</si>
  <si>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</si>
  <si>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</si>
  <si>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</si>
  <si>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</si>
  <si>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</si>
  <si>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</si>
  <si>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</si>
  <si>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</si>
  <si>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</si>
  <si>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</si>
  <si>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</si>
  <si>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</si>
  <si>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</si>
  <si>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</si>
  <si>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</si>
  <si>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</si>
  <si>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</si>
  <si>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</si>
  <si>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</si>
  <si>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</si>
  <si>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</si>
  <si>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</si>
  <si>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</si>
  <si>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</si>
  <si>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</si>
  <si>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</si>
  <si>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</si>
  <si>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</si>
  <si>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</si>
  <si>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</si>
  <si>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</si>
  <si>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</si>
  <si>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</si>
  <si>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</si>
  <si>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</si>
  <si>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</si>
  <si>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</si>
  <si>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</si>
  <si>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</si>
  <si>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</si>
  <si>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</si>
  <si>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</si>
  <si>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</si>
  <si>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</si>
  <si>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</si>
  <si>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</si>
  <si>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</si>
  <si>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</si>
  <si>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</si>
  <si>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</si>
  <si>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</si>
  <si>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</si>
  <si>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</si>
  <si>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</si>
  <si>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</si>
  <si>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</si>
  <si>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</si>
  <si>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</si>
  <si>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</si>
  <si>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</si>
  <si>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</si>
  <si>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</si>
  <si>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</si>
  <si>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</si>
  <si>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</si>
  <si>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</si>
  <si>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</si>
  <si>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</si>
  <si>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</si>
  <si>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</si>
  <si>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</si>
  <si>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</si>
  <si>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</si>
  <si>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</si>
  <si>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</si>
  <si>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</si>
  <si>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</si>
  <si>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</si>
  <si>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</si>
  <si>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</si>
  <si>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</si>
  <si>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</si>
  <si>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</si>
  <si>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</si>
  <si>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</si>
  <si>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</si>
  <si>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</si>
  <si>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</si>
  <si>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</si>
  <si>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</si>
  <si>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</si>
  <si>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</si>
  <si>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</si>
  <si>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</si>
  <si>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</si>
  <si>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</si>
  <si>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</si>
  <si>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</si>
  <si>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</si>
  <si>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</si>
  <si>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</si>
  <si>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</si>
  <si>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</si>
  <si>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</si>
  <si>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</si>
  <si>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</si>
  <si>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</si>
  <si>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</si>
  <si>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</si>
  <si>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</si>
  <si>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</si>
  <si>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</si>
  <si>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</si>
  <si>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</si>
  <si>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</si>
  <si>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</si>
  <si>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</si>
  <si>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</si>
  <si>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</si>
  <si>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</si>
  <si>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</si>
  <si>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</si>
  <si>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</si>
  <si>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</si>
  <si>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</si>
  <si>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</si>
  <si>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</si>
  <si>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</si>
  <si>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</si>
  <si>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</si>
  <si>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</si>
  <si>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</si>
  <si>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</si>
  <si>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</si>
  <si>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</si>
  <si>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</si>
  <si>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</si>
  <si>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</si>
  <si>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</si>
  <si>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</si>
  <si>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</si>
  <si>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</si>
  <si>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</si>
  <si>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</si>
  <si>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</si>
  <si>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</si>
  <si>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</si>
  <si>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</si>
  <si>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</si>
  <si>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</si>
  <si>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</si>
  <si>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</si>
  <si>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</si>
  <si>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</si>
  <si>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</si>
  <si>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</si>
  <si>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</si>
  <si>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</si>
  <si>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</si>
  <si>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</si>
  <si>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</si>
  <si>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</si>
  <si>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</si>
  <si>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</si>
  <si>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</si>
  <si>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</si>
  <si>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</si>
  <si>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</si>
  <si>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</si>
  <si>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</si>
  <si>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</si>
  <si>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</si>
  <si>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</si>
  <si>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</si>
  <si>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</si>
  <si>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</si>
  <si>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</si>
  <si>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</si>
  <si>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</si>
  <si>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</si>
  <si>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</si>
  <si>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</si>
  <si>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</si>
  <si>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</si>
  <si>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</si>
  <si>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</si>
  <si>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</si>
  <si>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</si>
  <si>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</si>
  <si>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</si>
  <si>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</si>
  <si>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</si>
  <si>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</si>
  <si>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</si>
  <si>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</si>
  <si>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</si>
  <si>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</si>
  <si>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</si>
  <si>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</si>
  <si>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</si>
  <si>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</si>
  <si>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</si>
  <si>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</si>
  <si>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</si>
  <si>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</si>
  <si>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</si>
  <si>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</si>
  <si>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</si>
  <si>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</si>
  <si>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</si>
  <si>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</si>
  <si>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</si>
  <si>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</si>
  <si>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</si>
  <si>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</si>
  <si>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</si>
  <si>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</si>
  <si>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</si>
  <si>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</si>
  <si>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</si>
  <si>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</si>
  <si>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</si>
  <si>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</si>
  <si>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</si>
  <si>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</si>
  <si>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</si>
  <si>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</si>
  <si>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</si>
  <si>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</si>
  <si>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</si>
  <si>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</si>
  <si>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</si>
  <si>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</si>
  <si>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</si>
  <si>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</si>
  <si>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</si>
  <si>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</si>
  <si>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</si>
  <si>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</si>
  <si>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</si>
  <si>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</si>
  <si>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</si>
  <si>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</si>
  <si>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</si>
  <si>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</si>
  <si>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</si>
  <si>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</si>
  <si>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</si>
  <si>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</si>
  <si>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</si>
  <si>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</si>
  <si>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</si>
  <si>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</si>
  <si>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</si>
  <si>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</si>
  <si>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</si>
  <si>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</si>
  <si>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</si>
  <si>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</si>
  <si>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</si>
  <si>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</si>
  <si>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</si>
  <si>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</si>
  <si>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</si>
  <si>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</si>
  <si>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</si>
  <si>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</si>
  <si>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</si>
  <si>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</si>
  <si>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</si>
  <si>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</si>
  <si>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</si>
  <si>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</si>
  <si>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</si>
  <si>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</si>
  <si>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</si>
  <si>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</si>
  <si>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</si>
  <si>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</si>
  <si>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</si>
  <si>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</si>
  <si>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</si>
  <si>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</si>
  <si>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</si>
  <si>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</si>
  <si>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</si>
  <si>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</si>
  <si>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</si>
  <si>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</si>
  <si>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</si>
  <si>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</si>
  <si>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</si>
  <si>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</si>
  <si>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</si>
  <si>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</si>
  <si>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</si>
  <si>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</si>
  <si>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</si>
  <si>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</si>
  <si>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</si>
  <si>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</si>
  <si>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</si>
  <si>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</si>
  <si>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</si>
  <si>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</si>
  <si>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</si>
  <si>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</si>
  <si>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</si>
  <si>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</si>
  <si>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</si>
  <si>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</si>
  <si>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</si>
  <si>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</si>
  <si>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</si>
  <si>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</si>
  <si>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</si>
  <si>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</si>
  <si>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</si>
  <si>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</si>
  <si>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</si>
  <si>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</si>
  <si>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</si>
  <si>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</si>
  <si>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</si>
  <si>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</si>
  <si>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</si>
  <si>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</si>
  <si>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</si>
  <si>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</si>
  <si>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</si>
  <si>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</si>
  <si>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</si>
  <si>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</si>
  <si>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</si>
  <si>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</si>
  <si>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</si>
  <si>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</si>
  <si>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</si>
  <si>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</si>
  <si>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</si>
  <si>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</si>
  <si>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</si>
  <si>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</si>
  <si>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</si>
  <si>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</si>
  <si>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</si>
  <si>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</si>
  <si>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</si>
  <si>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</si>
  <si>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</si>
  <si>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</si>
  <si>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</si>
  <si>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</si>
  <si>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</si>
  <si>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</si>
  <si>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</si>
  <si>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</si>
  <si>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</si>
  <si>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</si>
  <si>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</si>
  <si>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</si>
  <si>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</si>
  <si>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</si>
  <si>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</si>
  <si>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</si>
  <si>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</si>
  <si>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</si>
  <si>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</si>
  <si>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</si>
  <si>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</si>
  <si>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</si>
  <si>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</si>
  <si>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</si>
  <si>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</si>
  <si>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</si>
  <si>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</si>
  <si>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</si>
  <si>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</si>
  <si>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</si>
  <si>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</si>
  <si>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</si>
  <si>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</si>
  <si>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</si>
  <si>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</si>
  <si>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</si>
  <si>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</si>
  <si>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</si>
  <si>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</si>
  <si>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</si>
  <si>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</si>
  <si>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</si>
  <si>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</si>
  <si>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</si>
  <si>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</si>
  <si>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</si>
  <si>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</si>
  <si>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</si>
  <si>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</si>
  <si>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</si>
  <si>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</si>
  <si>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</si>
  <si>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</si>
  <si>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</si>
  <si>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</si>
  <si>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</si>
  <si>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</si>
  <si>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</si>
  <si>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</si>
  <si>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</si>
  <si>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</si>
  <si>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</si>
  <si>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</si>
  <si>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</si>
  <si>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</si>
  <si>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</si>
  <si>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</si>
  <si>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</si>
  <si>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</si>
  <si>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</si>
  <si>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</si>
  <si>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</si>
  <si>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</si>
  <si>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</si>
  <si>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</si>
  <si>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</si>
  <si>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</si>
  <si>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</si>
  <si>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</si>
  <si>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</si>
  <si>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</si>
  <si>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</si>
  <si>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</si>
  <si>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</si>
  <si>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</si>
  <si>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</si>
  <si>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</si>
  <si>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</si>
  <si>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</si>
  <si>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</si>
  <si>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</si>
  <si>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</si>
  <si>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</si>
  <si>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</si>
  <si>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</si>
  <si>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</si>
  <si>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</si>
  <si>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</si>
  <si>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</si>
  <si>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</si>
  <si>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</si>
  <si>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</si>
  <si>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</si>
  <si>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</si>
  <si>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</si>
  <si>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</si>
  <si>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</si>
  <si>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</si>
  <si>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</si>
  <si>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</si>
  <si>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</si>
  <si>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</si>
  <si>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</si>
  <si>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</si>
  <si>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</si>
  <si>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</si>
  <si>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</si>
  <si>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</si>
  <si>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</si>
  <si>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</si>
  <si>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</si>
  <si>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</si>
  <si>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</si>
  <si>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</si>
  <si>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</si>
  <si>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</si>
  <si>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</si>
  <si>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</si>
  <si>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</si>
  <si>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</si>
  <si>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</si>
  <si>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</si>
  <si>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</si>
  <si>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</si>
  <si>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</si>
  <si>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</si>
  <si>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</si>
  <si>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</si>
  <si>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</si>
  <si>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</si>
  <si>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</si>
  <si>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</si>
  <si>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</si>
  <si>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</si>
  <si>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</si>
  <si>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</si>
  <si>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</si>
  <si>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</si>
  <si>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</si>
  <si>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</si>
  <si>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</si>
  <si>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</si>
  <si>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</si>
  <si>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</si>
  <si>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</si>
  <si>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</si>
  <si>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</si>
  <si>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</si>
  <si>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</si>
  <si>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</si>
  <si>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</si>
  <si>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</si>
  <si>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</si>
  <si>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</si>
  <si>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</si>
  <si>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</si>
  <si>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</si>
  <si>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</si>
  <si>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</si>
  <si>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</si>
  <si>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</si>
  <si>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</si>
  <si>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</si>
  <si>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</si>
  <si>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</si>
  <si>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</si>
  <si>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</si>
  <si>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</si>
  <si>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</si>
  <si>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</si>
  <si>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</si>
  <si>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</si>
  <si>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</si>
  <si>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</si>
  <si>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</si>
  <si>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</si>
  <si>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</si>
  <si>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</si>
  <si>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</si>
  <si>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</si>
  <si>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</si>
  <si>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</si>
  <si>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</si>
  <si>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</si>
  <si>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</si>
  <si>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</si>
  <si>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</si>
  <si>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</si>
  <si>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</si>
  <si>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</si>
  <si>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</si>
  <si>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</si>
  <si>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</si>
  <si>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</si>
  <si>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</si>
  <si>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</si>
  <si>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</si>
  <si>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</si>
  <si>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</si>
  <si>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</si>
  <si>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</si>
  <si>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</si>
  <si>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</si>
  <si>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</si>
  <si>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</si>
  <si>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</si>
  <si>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</si>
  <si>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</si>
  <si>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</si>
  <si>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</si>
  <si>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</si>
  <si>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</si>
  <si>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</si>
  <si>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</si>
  <si>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</si>
  <si>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</si>
  <si>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</si>
  <si>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</si>
  <si>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</si>
  <si>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</si>
  <si>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</si>
  <si>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</si>
  <si>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</si>
  <si>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</si>
  <si>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</si>
  <si>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</si>
  <si>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</si>
  <si>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</si>
  <si>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</si>
  <si>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</si>
  <si>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</si>
  <si>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</si>
  <si>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</si>
  <si>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</si>
  <si>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</si>
  <si>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</si>
  <si>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</si>
  <si>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</si>
  <si>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</si>
  <si>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</si>
  <si>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</si>
  <si>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</si>
  <si>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</si>
  <si>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</si>
  <si>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</si>
  <si>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</si>
  <si>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</si>
  <si>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</si>
  <si>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</si>
  <si>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</si>
  <si>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</si>
  <si>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</si>
  <si>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</si>
  <si>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</si>
  <si>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</si>
  <si>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</si>
  <si>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</si>
  <si>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</si>
  <si>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</si>
  <si>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</si>
  <si>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</si>
  <si>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</si>
  <si>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</si>
  <si>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</si>
  <si>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</si>
  <si>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</si>
  <si>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</si>
  <si>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</si>
  <si>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</si>
  <si>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</si>
  <si>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</si>
  <si>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</si>
  <si>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</si>
  <si>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</si>
  <si>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</si>
  <si>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</si>
  <si>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</si>
  <si>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</si>
  <si>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</si>
  <si>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</si>
  <si>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</si>
  <si>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</si>
  <si>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</si>
  <si>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</si>
  <si>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</si>
  <si>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</si>
  <si>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</si>
  <si>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</si>
  <si>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</si>
  <si>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</si>
  <si>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</si>
  <si>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</si>
  <si>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</si>
  <si>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</si>
  <si>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</si>
  <si>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</si>
  <si>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</si>
  <si>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</si>
  <si>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</si>
  <si>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</si>
  <si>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</si>
  <si>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</si>
  <si>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</si>
  <si>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</si>
  <si>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</si>
  <si>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</si>
  <si>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</si>
  <si>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</si>
  <si>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</si>
  <si>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</si>
  <si>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</si>
  <si>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</si>
  <si>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</si>
  <si>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</si>
  <si>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</si>
  <si>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</si>
  <si>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</si>
  <si>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</si>
  <si>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</si>
  <si>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</si>
  <si>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</si>
  <si>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</si>
  <si>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</si>
  <si>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</si>
  <si>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</si>
  <si>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</si>
  <si>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</si>
  <si>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</si>
  <si>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</si>
  <si>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</si>
  <si>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</si>
  <si>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</si>
  <si>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</si>
  <si>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</si>
  <si>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</si>
  <si>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</si>
  <si>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</si>
  <si>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</si>
  <si>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</si>
  <si>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</si>
  <si>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</si>
  <si>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</si>
  <si>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</si>
  <si>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</si>
  <si>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</si>
  <si>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</si>
  <si>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</si>
  <si>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</si>
  <si>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</si>
  <si>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</si>
  <si>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</si>
  <si>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</si>
  <si>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</si>
  <si>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</si>
  <si>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</si>
  <si>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</si>
  <si>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</si>
  <si>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</si>
  <si>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</si>
  <si>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</si>
  <si>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</si>
  <si>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</si>
  <si>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</si>
  <si>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</si>
  <si>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</si>
  <si>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</si>
  <si>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</si>
  <si>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</si>
  <si>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</si>
  <si>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</si>
  <si>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</si>
  <si>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</si>
  <si>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</si>
  <si>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</si>
  <si>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</si>
  <si>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</si>
  <si>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</si>
  <si>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</si>
  <si>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</si>
  <si>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</si>
  <si>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</si>
  <si>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</si>
  <si>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</si>
  <si>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</si>
  <si>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</si>
  <si>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</si>
  <si>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</si>
  <si>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</si>
  <si>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</si>
  <si>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</si>
  <si>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</si>
  <si>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</si>
  <si>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</si>
  <si>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</si>
  <si>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</si>
  <si>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</si>
  <si>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</si>
  <si>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</si>
  <si>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</si>
  <si>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</si>
  <si>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</si>
  <si>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</si>
  <si>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</si>
  <si>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</si>
  <si>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</si>
  <si>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</si>
  <si>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</si>
  <si>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</si>
  <si>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</si>
  <si>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</si>
  <si>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</si>
  <si>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</si>
  <si>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</si>
  <si>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</si>
  <si>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</si>
  <si>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</si>
  <si>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</si>
  <si>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</si>
  <si>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</si>
  <si>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</si>
  <si>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</si>
  <si>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</si>
  <si>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</si>
  <si>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</si>
  <si>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</si>
  <si>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</si>
  <si>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</si>
  <si>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</si>
  <si>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</si>
  <si>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</si>
  <si>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</si>
  <si>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</si>
  <si>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</si>
  <si>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</si>
  <si>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</si>
  <si>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</si>
  <si>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</si>
  <si>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</si>
  <si>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</si>
  <si>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</si>
  <si>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</si>
  <si>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</si>
  <si>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</si>
  <si>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</si>
  <si>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</si>
  <si>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</si>
  <si>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</si>
  <si>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</si>
  <si>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</si>
  <si>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</si>
  <si>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</si>
  <si>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</si>
  <si>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</si>
  <si>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</si>
  <si>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</si>
  <si>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</si>
  <si>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</si>
  <si>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</si>
  <si>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</si>
  <si>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</si>
  <si>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</si>
  <si>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</si>
  <si>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</si>
  <si>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</si>
  <si>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</si>
  <si>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</si>
  <si>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</si>
  <si>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</si>
  <si>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</si>
  <si>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</si>
  <si>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</si>
  <si>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</si>
  <si>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</si>
  <si>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</si>
  <si>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</si>
  <si>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</si>
  <si>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</si>
  <si>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</si>
  <si>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</si>
  <si>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</si>
  <si>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</si>
  <si>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</si>
  <si>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</si>
  <si>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</si>
  <si>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</si>
  <si>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</si>
  <si>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</si>
  <si>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</si>
  <si>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</si>
  <si>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</si>
  <si>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</si>
  <si>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</si>
  <si>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</si>
  <si>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</si>
  <si>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</si>
  <si>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</si>
  <si>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</si>
  <si>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</si>
  <si>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</si>
  <si>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</si>
  <si>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</si>
  <si>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</si>
  <si>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</si>
  <si>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</si>
  <si>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</si>
  <si>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</si>
  <si>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</si>
  <si>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</si>
  <si>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</si>
  <si>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</si>
  <si>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</si>
  <si>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</si>
  <si>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</si>
  <si>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</si>
  <si>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</si>
  <si>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</si>
  <si>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</si>
  <si>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</si>
  <si>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</si>
  <si>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</si>
  <si>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</si>
  <si>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</si>
  <si>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</si>
  <si>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</si>
  <si>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</si>
  <si>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</si>
  <si>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</si>
  <si>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</si>
  <si>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</si>
  <si>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</si>
  <si>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</si>
  <si>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</si>
  <si>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</si>
  <si>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</si>
  <si>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</si>
  <si>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</si>
  <si>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</si>
  <si>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</si>
  <si>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</si>
  <si>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</si>
  <si>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</si>
  <si>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</si>
  <si>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</si>
  <si>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</si>
  <si>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</si>
  <si>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</si>
  <si>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</si>
  <si>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</si>
  <si>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</si>
  <si>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</si>
  <si>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</si>
  <si>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</si>
  <si>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</si>
  <si>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</si>
  <si>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</si>
  <si>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</si>
  <si>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</si>
  <si>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</si>
  <si>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</si>
  <si>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</si>
  <si>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</si>
  <si>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</si>
  <si>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</si>
  <si>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</si>
  <si>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</si>
  <si>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</si>
  <si>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</si>
  <si>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</si>
  <si>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</si>
  <si>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</si>
  <si>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</si>
  <si>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</si>
  <si>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</si>
  <si>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</si>
  <si>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</si>
  <si>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</si>
  <si>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</si>
  <si>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</si>
  <si>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</si>
  <si>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</si>
  <si>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</si>
  <si>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</si>
  <si>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</si>
  <si>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</si>
  <si>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</si>
  <si>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</si>
  <si>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</si>
  <si>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</si>
  <si>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</si>
  <si>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</si>
  <si>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</si>
  <si>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</si>
  <si>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</si>
  <si>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</si>
  <si>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</si>
  <si>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</si>
  <si>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</si>
  <si>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</si>
  <si>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</si>
  <si>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</si>
  <si>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</si>
  <si>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</si>
  <si>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</si>
  <si>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</si>
  <si>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</si>
  <si>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</si>
  <si>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</si>
  <si>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</si>
  <si>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</si>
  <si>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</si>
  <si>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</si>
  <si>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</si>
  <si>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</si>
  <si>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</si>
  <si>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</si>
  <si>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</si>
  <si>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</si>
  <si>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</si>
  <si>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</si>
  <si>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</si>
  <si>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</si>
  <si>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</si>
  <si>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</si>
  <si>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</si>
  <si>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</si>
  <si>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</si>
  <si>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</si>
  <si>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</si>
  <si>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</si>
  <si>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</si>
  <si>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</si>
  <si>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</si>
  <si>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</si>
  <si>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</si>
  <si>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</si>
  <si>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</si>
  <si>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</si>
  <si>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</si>
  <si>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</si>
  <si>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</si>
  <si>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</si>
  <si>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</si>
  <si>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</si>
  <si>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</si>
  <si>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</si>
  <si>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</si>
  <si>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</si>
  <si>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</si>
  <si>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</si>
  <si>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</si>
  <si>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</si>
  <si>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</si>
  <si>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</si>
  <si>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</si>
  <si>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</si>
  <si>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</si>
  <si>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</si>
  <si>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</si>
  <si>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</si>
  <si>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</si>
  <si>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</si>
  <si>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</si>
  <si>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</si>
  <si>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</si>
  <si>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</si>
  <si>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</si>
  <si>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</si>
  <si>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</si>
  <si>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</si>
  <si>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</si>
  <si>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</si>
  <si>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</si>
  <si>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</si>
  <si>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</si>
  <si>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</si>
  <si>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</si>
  <si>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</si>
  <si>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</si>
  <si>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</si>
  <si>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</si>
  <si>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</si>
  <si>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</si>
  <si>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</si>
  <si>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</si>
  <si>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</si>
  <si>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</si>
  <si>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</si>
  <si>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</si>
  <si>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</si>
  <si>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</si>
  <si>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</si>
  <si>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</si>
  <si>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</si>
  <si>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</si>
  <si>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</si>
  <si>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</si>
  <si>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</si>
  <si>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</si>
  <si>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</si>
  <si>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</si>
  <si>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</si>
  <si>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</si>
  <si>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</si>
  <si>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</si>
  <si>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</si>
  <si>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</si>
  <si>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</si>
  <si>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</si>
  <si>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</si>
  <si>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</si>
  <si>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</si>
  <si>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</si>
  <si>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</si>
  <si>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</si>
  <si>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</si>
  <si>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</si>
  <si>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</si>
  <si>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</si>
  <si>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</si>
  <si>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</si>
  <si>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</si>
  <si>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</si>
  <si>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</si>
  <si>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</si>
  <si>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</si>
  <si>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</si>
  <si>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</si>
  <si>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</si>
  <si>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</si>
  <si>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</si>
  <si>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</si>
  <si>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</si>
  <si>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</si>
  <si>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</si>
  <si>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</si>
  <si>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</si>
  <si>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</si>
  <si>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</si>
  <si>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</si>
  <si>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</si>
  <si>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</si>
  <si>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</si>
  <si>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</si>
  <si>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</si>
  <si>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</si>
  <si>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</si>
  <si>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</si>
  <si>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</si>
  <si>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</si>
  <si>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</si>
  <si>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</si>
  <si>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</si>
  <si>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</si>
  <si>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</si>
  <si>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</si>
  <si>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</si>
  <si>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</si>
  <si>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</si>
  <si>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</si>
  <si>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</si>
  <si>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</si>
  <si>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</si>
  <si>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</si>
  <si>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</si>
  <si>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</si>
  <si>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</si>
  <si>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</si>
  <si>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</si>
  <si>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</si>
  <si>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</si>
  <si>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</si>
  <si>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</si>
  <si>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</si>
  <si>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</si>
  <si>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</si>
  <si>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</si>
  <si>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</si>
  <si>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</si>
  <si>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</si>
  <si>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</si>
  <si>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</si>
  <si>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</si>
  <si>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</si>
  <si>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</si>
  <si>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</si>
  <si>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</si>
  <si>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</si>
  <si>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</si>
  <si>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</si>
  <si>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</si>
  <si>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</si>
  <si>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</si>
  <si>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</si>
  <si>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</si>
  <si>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</si>
  <si>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</si>
  <si>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</si>
  <si>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</si>
  <si>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</si>
  <si>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</si>
  <si>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</si>
  <si>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</si>
  <si>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</si>
  <si>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</si>
  <si>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</si>
  <si>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</si>
  <si>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</si>
  <si>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</si>
  <si>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</si>
  <si>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</si>
  <si>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</si>
  <si>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</si>
  <si>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</si>
  <si>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</si>
  <si>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</si>
  <si>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</si>
  <si>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</si>
  <si>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</si>
  <si>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</si>
  <si>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</si>
  <si>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</si>
  <si>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</si>
  <si>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</si>
  <si>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</si>
  <si>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</si>
  <si>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</si>
  <si>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</si>
  <si>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</si>
  <si>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</si>
  <si>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</si>
  <si>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</si>
  <si>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</si>
  <si>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</si>
  <si>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</si>
  <si>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</si>
  <si>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</si>
  <si>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</si>
  <si>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</si>
  <si>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</si>
  <si>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</si>
  <si>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</si>
  <si>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</si>
  <si>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</si>
  <si>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</si>
  <si>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</si>
  <si>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</si>
  <si>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</si>
  <si>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</si>
  <si>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</si>
  <si>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</si>
  <si>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</si>
  <si>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</si>
  <si>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</si>
  <si>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</si>
  <si>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</si>
  <si>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</si>
  <si>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</si>
  <si>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</si>
  <si>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</si>
  <si>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</si>
  <si>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</si>
  <si>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</si>
  <si>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</si>
  <si>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</si>
  <si>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</si>
  <si>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</si>
  <si>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</si>
  <si>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</si>
  <si>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</si>
  <si>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</si>
  <si>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</si>
  <si>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</si>
  <si>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</si>
  <si>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</si>
  <si>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</si>
  <si>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</si>
  <si>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</si>
  <si>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</si>
  <si>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</si>
  <si>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</si>
  <si>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</si>
  <si>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</si>
  <si>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</si>
  <si>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</si>
  <si>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</si>
  <si>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</si>
  <si>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</si>
  <si>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</si>
  <si>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</si>
  <si>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</si>
  <si>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</si>
  <si>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</si>
  <si>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</si>
  <si>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</si>
  <si>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</si>
  <si>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</si>
  <si>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</si>
  <si>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</si>
  <si>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</si>
  <si>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</si>
  <si>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</si>
  <si>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</si>
  <si>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</si>
  <si>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</si>
  <si>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</si>
  <si>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</si>
  <si>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</si>
  <si>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</si>
  <si>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</si>
  <si>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</si>
  <si>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</si>
  <si>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</si>
  <si>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</si>
  <si>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</si>
  <si>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</si>
  <si>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</si>
  <si>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</si>
  <si>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</si>
  <si>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</si>
  <si>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</si>
  <si>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</si>
  <si>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</si>
  <si>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</si>
  <si>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</si>
  <si>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</si>
  <si>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</si>
  <si>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</si>
  <si>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</si>
  <si>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</si>
  <si>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</si>
  <si>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</si>
  <si>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</si>
  <si>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</si>
  <si>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</si>
  <si>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</si>
  <si>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</si>
  <si>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</si>
  <si>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</si>
  <si>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</si>
  <si>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</si>
  <si>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</si>
  <si>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</si>
  <si>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</si>
  <si>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</si>
  <si>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</si>
  <si>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</si>
  <si>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</si>
  <si>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</si>
  <si>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</si>
  <si>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</si>
  <si>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</si>
  <si>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</si>
  <si>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</si>
  <si>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</si>
  <si>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</si>
  <si>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</si>
  <si>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</si>
  <si>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</si>
  <si>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</si>
  <si>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</si>
  <si>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</si>
  <si>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</si>
  <si>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</si>
  <si>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</si>
  <si>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</si>
  <si>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</si>
  <si>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</si>
  <si>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</si>
  <si>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</si>
  <si>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</si>
  <si>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</si>
  <si>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</si>
  <si>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</si>
  <si>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</si>
  <si>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</si>
  <si>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</si>
  <si>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</si>
  <si>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</si>
  <si>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</si>
  <si>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</si>
  <si>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</si>
  <si>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</si>
  <si>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</si>
  <si>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</si>
  <si>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</si>
  <si>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</si>
  <si>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</si>
  <si>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</si>
  <si>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</si>
  <si>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</si>
  <si>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</si>
  <si>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</si>
  <si>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</si>
  <si>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</si>
  <si>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</si>
  <si>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</si>
  <si>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</si>
  <si>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</si>
  <si>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</si>
  <si>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</si>
  <si>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</si>
  <si>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</si>
  <si>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</si>
  <si>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</si>
  <si>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</si>
  <si>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</si>
  <si>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</si>
  <si>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</si>
  <si>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</si>
  <si>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</si>
  <si>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</si>
  <si>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</si>
  <si>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</si>
  <si>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</si>
  <si>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</si>
  <si>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</si>
  <si>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</si>
  <si>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</si>
  <si>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</si>
  <si>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</si>
  <si>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</si>
  <si>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</si>
  <si>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</si>
  <si>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</si>
  <si>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</si>
  <si>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</si>
  <si>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</si>
  <si>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</si>
  <si>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</si>
  <si>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</si>
  <si>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</si>
  <si>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</si>
  <si>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</si>
  <si>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</si>
  <si>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</si>
  <si>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</si>
  <si>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</si>
  <si>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</si>
  <si>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</si>
  <si>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</si>
  <si>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</si>
  <si>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</si>
  <si>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</si>
  <si>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</si>
  <si>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</si>
  <si>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</si>
  <si>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</si>
  <si>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</si>
  <si>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</si>
  <si>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</si>
  <si>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</si>
  <si>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</si>
  <si>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</si>
  <si>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</si>
  <si>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</si>
  <si>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</si>
  <si>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</si>
  <si>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</si>
  <si>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</si>
  <si>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</si>
  <si>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</si>
  <si>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</si>
  <si>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</si>
  <si>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</si>
  <si>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</si>
  <si>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</si>
  <si>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</si>
  <si>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</si>
  <si>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</si>
  <si>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</si>
  <si>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</si>
  <si>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</si>
  <si>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</si>
  <si>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</si>
  <si>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</si>
  <si>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</si>
  <si>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</si>
  <si>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</si>
  <si>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</si>
  <si>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</si>
  <si>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</si>
  <si>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</si>
  <si>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</si>
  <si>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</si>
  <si>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</si>
  <si>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</si>
  <si>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</si>
  <si>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</si>
  <si>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</si>
  <si>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</si>
  <si>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</si>
  <si>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</si>
  <si>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</si>
  <si>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</si>
  <si>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</si>
  <si>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</si>
  <si>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</si>
  <si>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</si>
  <si>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</si>
  <si>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</si>
  <si>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</si>
  <si>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</si>
  <si>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</si>
  <si>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</si>
  <si>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</si>
  <si>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</si>
  <si>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</si>
  <si>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</si>
  <si>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</si>
  <si>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</si>
  <si>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</si>
  <si>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</si>
  <si>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</si>
  <si>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</si>
  <si>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</si>
  <si>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</si>
  <si>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</si>
  <si>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</si>
  <si>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</si>
  <si>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</si>
  <si>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</si>
  <si>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</si>
  <si>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</si>
  <si>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</si>
  <si>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</si>
  <si>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</si>
  <si>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</si>
  <si>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</si>
  <si>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</si>
  <si>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</si>
  <si>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</si>
  <si>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</si>
  <si>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</si>
  <si>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</si>
  <si>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</si>
  <si>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</si>
  <si>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</si>
  <si>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</si>
  <si>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</si>
  <si>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</si>
  <si>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</si>
  <si>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</si>
  <si>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</si>
  <si>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</si>
  <si>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</si>
  <si>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</si>
  <si>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</si>
  <si>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</si>
  <si>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</si>
  <si>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</si>
  <si>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</si>
  <si>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</si>
  <si>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</si>
  <si>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</si>
  <si>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</si>
  <si>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</si>
  <si>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</si>
  <si>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</si>
  <si>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</si>
  <si>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</si>
  <si>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</si>
  <si>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</si>
  <si>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</si>
  <si>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</si>
  <si>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</si>
  <si>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</si>
  <si>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</si>
  <si>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</si>
  <si>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</si>
  <si>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</si>
  <si>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</si>
  <si>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</si>
  <si>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</si>
  <si>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</si>
  <si>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</si>
  <si>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</si>
  <si>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</si>
  <si>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</si>
  <si>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</si>
  <si>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</si>
  <si>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</si>
  <si>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</si>
  <si>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</si>
  <si>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</si>
  <si>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</si>
  <si>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</si>
  <si>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</si>
  <si>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</si>
  <si>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</si>
  <si>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</si>
  <si>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</si>
  <si>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</si>
  <si>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</si>
  <si>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</si>
  <si>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</si>
  <si>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</si>
  <si>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</si>
  <si>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</si>
  <si>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</si>
  <si>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</si>
  <si>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</si>
  <si>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</si>
  <si>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</si>
  <si>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</si>
  <si>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</si>
  <si>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</si>
  <si>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</si>
  <si>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</si>
  <si>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</si>
  <si>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</si>
  <si>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</si>
  <si>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</si>
  <si>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</si>
  <si>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</si>
  <si>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</si>
  <si>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</si>
  <si>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</si>
  <si>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</si>
  <si>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</si>
  <si>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</si>
  <si>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</si>
  <si>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</si>
  <si>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</si>
  <si>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</si>
  <si>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</si>
  <si>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</si>
  <si>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</si>
  <si>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</si>
  <si>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</si>
  <si>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</si>
  <si>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</si>
  <si>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</si>
  <si>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</si>
  <si>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</si>
  <si>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</si>
  <si>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</si>
  <si>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</si>
  <si>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</si>
  <si>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</si>
  <si>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</si>
  <si>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</si>
  <si>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</si>
  <si>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</si>
  <si>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</si>
  <si>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</si>
  <si>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</si>
  <si>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</si>
  <si>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</si>
  <si>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</si>
  <si>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</si>
  <si>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</si>
  <si>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</si>
  <si>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</si>
  <si>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</si>
  <si>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</si>
  <si>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</si>
  <si>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</si>
  <si>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</si>
  <si>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</si>
  <si>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</si>
  <si>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</si>
  <si>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</si>
  <si>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</si>
  <si>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</si>
  <si>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</si>
  <si>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</si>
  <si>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</si>
  <si>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</si>
  <si>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</si>
  <si>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</si>
  <si>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</si>
  <si>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</si>
  <si>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</si>
  <si>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</si>
  <si>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</si>
  <si>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</si>
  <si>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</si>
  <si>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</si>
  <si>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</si>
  <si>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</si>
  <si>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</si>
  <si>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</si>
  <si>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</si>
  <si>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</si>
  <si>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</si>
  <si>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</si>
  <si>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</si>
  <si>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</si>
  <si>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</si>
  <si>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</si>
  <si>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</si>
  <si>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</si>
  <si>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</si>
  <si>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</si>
  <si>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</si>
  <si>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</si>
  <si>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</si>
  <si>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</si>
  <si>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</si>
  <si>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</si>
  <si>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</si>
  <si>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</si>
  <si>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</si>
  <si>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</si>
  <si>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</si>
  <si>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</si>
  <si>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</si>
  <si>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</si>
  <si>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</si>
  <si>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</si>
  <si>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</si>
  <si>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</si>
  <si>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</si>
  <si>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</si>
  <si>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</si>
  <si>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</si>
  <si>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</si>
  <si>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</si>
  <si>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</si>
  <si>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</si>
  <si>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</si>
  <si>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</si>
  <si>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</si>
  <si>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</si>
  <si>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</si>
  <si>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</si>
  <si>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</si>
  <si>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</si>
  <si>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</si>
  <si>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</si>
  <si>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</si>
  <si>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</si>
  <si>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</si>
  <si>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</si>
  <si>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</si>
  <si>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</si>
  <si>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</si>
  <si>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</si>
  <si>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</si>
  <si>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</si>
  <si>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</si>
  <si>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</si>
  <si>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</si>
  <si>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</si>
  <si>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</si>
  <si>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</si>
  <si>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</si>
  <si>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</si>
  <si>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</si>
  <si>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</si>
  <si>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</si>
  <si>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</si>
  <si>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</si>
  <si>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</si>
  <si>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</si>
  <si>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</si>
  <si>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</si>
  <si>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</si>
  <si>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</si>
  <si>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</si>
  <si>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</si>
  <si>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</si>
  <si>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</si>
  <si>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</si>
  <si>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</si>
  <si>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</si>
  <si>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</si>
  <si>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</si>
  <si>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</si>
  <si>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</si>
  <si>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</si>
  <si>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</si>
  <si>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</si>
  <si>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</si>
  <si>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</si>
  <si>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</si>
  <si>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</si>
  <si>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</si>
  <si>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</si>
  <si>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</si>
  <si>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</si>
  <si>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</si>
  <si>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</si>
  <si>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</si>
  <si>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</si>
  <si>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</si>
  <si>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</si>
  <si>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</si>
  <si>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</si>
  <si>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</si>
  <si>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</si>
  <si>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</si>
  <si>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</si>
  <si>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</si>
  <si>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</si>
  <si>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</si>
  <si>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</si>
  <si>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</si>
  <si>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</si>
  <si>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</si>
  <si>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</si>
  <si>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</si>
  <si>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</si>
  <si>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</si>
  <si>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</si>
  <si>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</si>
  <si>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</si>
  <si>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</si>
  <si>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</si>
  <si>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</si>
  <si>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</si>
  <si>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</si>
  <si>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</si>
  <si>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</si>
  <si>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</si>
  <si>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</si>
  <si>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</si>
  <si>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</si>
  <si>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</si>
  <si>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</si>
  <si>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</si>
  <si>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</si>
  <si>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</si>
  <si>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</si>
  <si>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</si>
  <si>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</si>
  <si>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</si>
  <si>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</si>
  <si>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</si>
  <si>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</si>
  <si>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</si>
  <si>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</si>
  <si>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</si>
  <si>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</si>
  <si>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</si>
  <si>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</si>
  <si>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</si>
  <si>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</si>
  <si>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</si>
  <si>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</si>
  <si>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</si>
  <si>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</si>
  <si>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</si>
  <si>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</si>
  <si>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</si>
  <si>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</si>
  <si>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</si>
  <si>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</si>
  <si>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</si>
  <si>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</si>
  <si>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</si>
  <si>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</si>
  <si>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</si>
  <si>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</si>
  <si>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</si>
  <si>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</si>
  <si>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</si>
  <si>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</si>
  <si>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</si>
  <si>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</si>
  <si>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</si>
  <si>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</si>
  <si>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</si>
  <si>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</si>
  <si>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</si>
  <si>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</si>
  <si>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</si>
  <si>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</si>
  <si>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</si>
  <si>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</si>
  <si>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</si>
  <si>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</si>
  <si>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</si>
  <si>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</si>
  <si>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</si>
  <si>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</si>
  <si>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</si>
  <si>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</si>
  <si>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</si>
  <si>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</si>
  <si>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</si>
  <si>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</si>
  <si>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</si>
  <si>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</si>
  <si>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</si>
  <si>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</si>
  <si>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</si>
  <si>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</si>
  <si>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</si>
  <si>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</si>
  <si>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</si>
  <si>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</si>
  <si>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</si>
  <si>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</si>
  <si>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</si>
  <si>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</si>
  <si>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</si>
  <si>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</si>
  <si>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</si>
  <si>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</si>
  <si>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</si>
  <si>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</si>
  <si>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</si>
  <si>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</si>
  <si>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</si>
  <si>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</si>
  <si>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</si>
  <si>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</si>
  <si>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</si>
  <si>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</si>
  <si>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</si>
  <si>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</si>
  <si>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</si>
  <si>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</si>
  <si>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</si>
  <si>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</si>
  <si>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</si>
  <si>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</si>
  <si>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</si>
  <si>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</si>
  <si>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</si>
  <si>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</si>
  <si>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</si>
  <si>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</si>
  <si>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</si>
  <si>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</si>
  <si>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</si>
  <si>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</si>
  <si>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</si>
  <si>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</si>
  <si>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</si>
  <si>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</si>
  <si>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</si>
  <si>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</si>
  <si>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</si>
  <si>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</si>
  <si>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</si>
  <si>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</si>
  <si>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</si>
  <si>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</si>
  <si>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</si>
  <si>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</si>
  <si>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</si>
  <si>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</si>
  <si>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</si>
  <si>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</si>
  <si>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</si>
  <si>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</si>
  <si>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</si>
  <si>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</si>
  <si>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</si>
  <si>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</si>
  <si>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</si>
  <si>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</si>
  <si>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</si>
  <si>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</si>
  <si>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</si>
  <si>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</si>
  <si>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</si>
  <si>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</si>
  <si>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</si>
  <si>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</si>
  <si>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</si>
  <si>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</si>
  <si>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</si>
  <si>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</si>
  <si>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</si>
  <si>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</si>
  <si>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</si>
  <si>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</si>
  <si>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</si>
  <si>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</si>
  <si>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</si>
  <si>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</si>
  <si>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</si>
  <si>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</si>
  <si>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</si>
  <si>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</si>
  <si>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</si>
  <si>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</si>
  <si>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</si>
  <si>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</si>
  <si>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</si>
  <si>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</si>
  <si>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</si>
  <si>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</si>
  <si>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</si>
  <si>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</si>
  <si>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</si>
  <si>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</si>
  <si>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</si>
  <si>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</si>
  <si>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</si>
  <si>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</si>
  <si>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</si>
  <si>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</si>
  <si>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</si>
  <si>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</si>
  <si>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</si>
  <si>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</si>
  <si>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</si>
  <si>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</si>
  <si>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</si>
  <si>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</si>
  <si>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</si>
  <si>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</si>
  <si>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</si>
  <si>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</si>
  <si>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</si>
  <si>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</si>
  <si>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</si>
  <si>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</si>
  <si>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</si>
  <si>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</si>
  <si>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</si>
  <si>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</si>
  <si>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</si>
  <si>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</si>
  <si>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</si>
  <si>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</si>
  <si>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</si>
  <si>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</si>
  <si>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</si>
  <si>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</si>
  <si>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</si>
  <si>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</si>
  <si>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</si>
  <si>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</si>
  <si>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</si>
  <si>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</si>
  <si>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</si>
  <si>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</si>
  <si>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</si>
  <si>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</si>
  <si>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</si>
  <si>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</si>
  <si>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</si>
  <si>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</si>
  <si>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</si>
  <si>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</si>
  <si>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</si>
  <si>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</si>
  <si>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</si>
  <si>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</si>
  <si>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</si>
  <si>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</si>
  <si>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</si>
  <si>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</si>
  <si>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</si>
  <si>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</si>
  <si>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</si>
  <si>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</si>
  <si>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</si>
  <si>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</si>
  <si>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</si>
  <si>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</si>
  <si>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</si>
  <si>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</si>
  <si>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</si>
  <si>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</si>
  <si>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</si>
  <si>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</si>
  <si>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</si>
  <si>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</si>
  <si>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</si>
  <si>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</si>
  <si>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</si>
  <si>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</si>
  <si>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</si>
  <si>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</si>
  <si>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</si>
  <si>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</si>
  <si>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</si>
  <si>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</si>
  <si>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</si>
  <si>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</si>
  <si>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</si>
  <si>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</si>
  <si>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</si>
  <si>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</si>
  <si>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</si>
  <si>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</si>
  <si>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</si>
  <si>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</si>
  <si>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</si>
  <si>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</si>
  <si>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</si>
  <si>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</si>
  <si>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</si>
  <si>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</si>
  <si>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</si>
  <si>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</si>
  <si>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</si>
  <si>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</si>
  <si>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</si>
  <si>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</si>
  <si>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</si>
  <si>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</si>
  <si>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</si>
  <si>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</si>
  <si>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</si>
  <si>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</si>
  <si>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</si>
  <si>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</si>
  <si>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</si>
  <si>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</si>
  <si>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</si>
  <si>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</si>
  <si>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</si>
  <si>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</si>
  <si>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</si>
  <si>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</si>
  <si>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</si>
  <si>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</si>
  <si>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</si>
  <si>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</si>
  <si>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</si>
  <si>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</si>
  <si>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</si>
  <si>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</si>
  <si>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</si>
  <si>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</si>
  <si>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</si>
  <si>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</si>
  <si>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</si>
  <si>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</si>
  <si>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</si>
  <si>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</si>
  <si>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</si>
  <si>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</si>
  <si>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</si>
  <si>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</si>
  <si>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</si>
  <si>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</si>
  <si>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</si>
  <si>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</si>
  <si>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</si>
  <si>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</si>
  <si>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</si>
  <si>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</si>
  <si>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</si>
  <si>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</si>
  <si>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</si>
  <si>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</si>
  <si>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</si>
  <si>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</si>
  <si>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</si>
  <si>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</si>
  <si>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</si>
  <si>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</si>
  <si>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</si>
  <si>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</si>
  <si>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</si>
  <si>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</si>
  <si>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</si>
  <si>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</si>
  <si>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</si>
  <si>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</si>
  <si>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</si>
  <si>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</si>
  <si>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</si>
  <si>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</si>
  <si>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</si>
  <si>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</si>
  <si>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</si>
  <si>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</si>
  <si>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</si>
  <si>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</si>
  <si>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</si>
  <si>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</si>
  <si>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</si>
  <si>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</si>
  <si>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</si>
  <si>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</si>
  <si>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</si>
  <si>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</si>
  <si>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</si>
  <si>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</si>
  <si>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</si>
  <si>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</si>
  <si>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</si>
  <si>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</si>
  <si>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</si>
  <si>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</si>
  <si>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</si>
  <si>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</si>
  <si>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</si>
  <si>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</si>
  <si>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</si>
  <si>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</si>
  <si>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</si>
  <si>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</si>
  <si>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</si>
  <si>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</si>
  <si>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</si>
  <si>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</si>
  <si>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</si>
  <si>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</si>
  <si>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</si>
  <si>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</si>
  <si>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</si>
  <si>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</si>
  <si>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</si>
  <si>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</si>
  <si>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</si>
  <si>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</si>
  <si>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</si>
  <si>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</si>
  <si>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</si>
  <si>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</si>
  <si>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</si>
  <si>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</si>
  <si>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</si>
  <si>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</si>
  <si>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</si>
  <si>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</si>
  <si>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</si>
  <si>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</si>
  <si>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</si>
  <si>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</si>
  <si>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</si>
  <si>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</si>
  <si>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</si>
  <si>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</si>
  <si>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</si>
  <si>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</si>
  <si>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</si>
  <si>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</si>
  <si>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</si>
  <si>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</si>
  <si>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</si>
  <si>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</si>
  <si>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</si>
  <si>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</si>
  <si>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</si>
  <si>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</si>
  <si>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</si>
  <si>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</si>
  <si>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</si>
  <si>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</si>
  <si>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</si>
  <si>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</si>
  <si>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</si>
  <si>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</si>
  <si>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</si>
  <si>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</si>
  <si>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</si>
  <si>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</si>
  <si>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</si>
  <si>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</si>
  <si>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</si>
  <si>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</si>
  <si>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</si>
  <si>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</si>
  <si>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</si>
  <si>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</si>
  <si>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</si>
  <si>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</si>
  <si>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</si>
  <si>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</si>
  <si>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</si>
  <si>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</si>
  <si>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</si>
  <si>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</si>
  <si>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</si>
  <si>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</si>
  <si>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</si>
  <si>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</si>
  <si>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</si>
  <si>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</si>
  <si>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</si>
  <si>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</si>
  <si>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</si>
  <si>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</si>
  <si>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</si>
  <si>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</si>
  <si>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</si>
  <si>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</si>
  <si>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</si>
  <si>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</si>
  <si>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</si>
  <si>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</si>
  <si>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</si>
  <si>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</si>
  <si>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</si>
  <si>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</si>
  <si>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</si>
  <si>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</si>
  <si>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</si>
  <si>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</si>
  <si>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</si>
  <si>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</si>
  <si>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</si>
  <si>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</si>
  <si>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</si>
  <si>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</si>
  <si>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</si>
  <si>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</si>
  <si>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</si>
  <si>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</si>
  <si>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</si>
  <si>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</si>
  <si>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</si>
  <si>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</si>
  <si>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</si>
  <si>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</si>
  <si>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</si>
  <si>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</si>
  <si>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</si>
  <si>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</si>
  <si>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</si>
  <si>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</si>
  <si>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</si>
  <si>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</si>
  <si>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</si>
  <si>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</si>
  <si>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</si>
  <si>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</si>
  <si>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</si>
  <si>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</si>
  <si>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</si>
  <si>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</si>
  <si>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</si>
  <si>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</si>
  <si>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</si>
  <si>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</si>
  <si>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</si>
  <si>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</si>
  <si>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</si>
  <si>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</si>
  <si>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</si>
  <si>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</si>
  <si>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</si>
  <si>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</si>
  <si>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</si>
  <si>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</si>
  <si>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</si>
  <si>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</si>
  <si>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</si>
  <si>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</si>
  <si>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</si>
  <si>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</si>
  <si>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</si>
  <si>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</si>
  <si>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</si>
  <si>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</si>
  <si>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</si>
  <si>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</si>
  <si>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</si>
  <si>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</si>
  <si>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</si>
  <si>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</si>
  <si>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</si>
  <si>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</si>
  <si>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</si>
  <si>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</si>
  <si>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</si>
  <si>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</si>
  <si>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</si>
  <si>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</si>
  <si>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</si>
  <si>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</si>
  <si>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</si>
  <si>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</si>
  <si>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</si>
  <si>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</si>
  <si>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</si>
  <si>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</si>
  <si>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</si>
  <si>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</si>
  <si>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</si>
  <si>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</si>
  <si>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</si>
  <si>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</si>
  <si>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</si>
  <si>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</si>
  <si>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</si>
  <si>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</si>
  <si>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</si>
  <si>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</si>
  <si>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</si>
  <si>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</si>
  <si>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</si>
  <si>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</si>
  <si>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</si>
  <si>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</si>
  <si>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</si>
  <si>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</si>
  <si>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</si>
  <si>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</si>
  <si>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</si>
  <si>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</si>
  <si>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</si>
  <si>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</si>
  <si>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</si>
  <si>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</si>
  <si>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</si>
  <si>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</si>
  <si>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</si>
  <si>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</si>
  <si>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</si>
  <si>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</si>
  <si>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</si>
  <si>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</si>
  <si>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</si>
  <si>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</si>
  <si>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</si>
  <si>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</si>
  <si>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</si>
  <si>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</si>
  <si>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</si>
  <si>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</si>
  <si>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</si>
  <si>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</si>
  <si>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</si>
  <si>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</si>
  <si>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</si>
  <si>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</si>
  <si>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</si>
  <si>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</si>
  <si>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</si>
  <si>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</si>
  <si>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</si>
  <si>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</si>
  <si>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</si>
  <si>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</si>
  <si>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</si>
  <si>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</si>
  <si>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</si>
  <si>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</si>
  <si>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</si>
  <si>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</si>
  <si>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</si>
  <si>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</si>
  <si>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</si>
  <si>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</si>
  <si>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</si>
  <si>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</si>
  <si>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</si>
  <si>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</si>
  <si>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</si>
  <si>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</si>
  <si>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</si>
  <si>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</si>
  <si>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</si>
  <si>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</si>
  <si>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</si>
  <si>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</si>
  <si>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</si>
  <si>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</si>
  <si>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</si>
  <si>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</si>
  <si>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</si>
  <si>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</si>
  <si>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</si>
  <si>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</si>
  <si>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</si>
  <si>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</si>
  <si>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</si>
  <si>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</si>
  <si>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</si>
  <si>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</si>
  <si>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</si>
  <si>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</si>
  <si>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</si>
  <si>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</si>
  <si>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</si>
  <si>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</si>
  <si>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</si>
  <si>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</si>
  <si>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</si>
  <si>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</si>
  <si>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</si>
  <si>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</si>
  <si>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</si>
  <si>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</si>
  <si>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</si>
  <si>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</si>
  <si>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</si>
  <si>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</si>
  <si>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</si>
  <si>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</si>
  <si>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</si>
  <si>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</si>
  <si>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</si>
  <si>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</si>
  <si>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</si>
  <si>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</si>
  <si>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</si>
  <si>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</si>
  <si>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</si>
  <si>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</si>
  <si>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</si>
  <si>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</si>
  <si>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</si>
  <si>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</si>
  <si>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</si>
  <si>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</si>
  <si>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</si>
  <si>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</si>
  <si>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</si>
  <si>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</si>
  <si>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</si>
  <si>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</si>
  <si>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</si>
  <si>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</si>
  <si>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</si>
  <si>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</si>
  <si>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</si>
  <si>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</si>
  <si>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</si>
  <si>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</si>
  <si>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</si>
  <si>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</si>
  <si>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</si>
  <si>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</si>
  <si>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</si>
  <si>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</si>
  <si>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</si>
  <si>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</si>
  <si>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</si>
  <si>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</si>
  <si>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</si>
  <si>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</si>
  <si>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</si>
  <si>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</si>
  <si>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</si>
  <si>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</si>
  <si>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</si>
  <si>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</si>
  <si>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</si>
  <si>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</si>
  <si>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</si>
  <si>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</si>
  <si>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</si>
  <si>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</si>
  <si>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</si>
  <si>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</si>
  <si>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</si>
  <si>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</si>
  <si>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</si>
  <si>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</si>
  <si>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</si>
  <si>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</si>
  <si>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</si>
  <si>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</si>
  <si>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</si>
  <si>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</si>
  <si>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</si>
  <si>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</si>
  <si>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</si>
  <si>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</si>
  <si>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</si>
  <si>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</si>
  <si>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</si>
  <si>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</si>
  <si>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</si>
  <si>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</si>
  <si>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</si>
  <si>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</si>
  <si>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</si>
  <si>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</si>
  <si>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</si>
  <si>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</si>
  <si>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</si>
  <si>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</si>
  <si>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</si>
  <si>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</si>
  <si>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</si>
  <si>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</si>
  <si>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</si>
  <si>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</si>
  <si>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</si>
  <si>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</si>
  <si>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</si>
  <si>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</si>
  <si>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</si>
  <si>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</si>
  <si>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</si>
  <si>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</si>
  <si>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</si>
  <si>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</si>
  <si>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</si>
  <si>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</si>
  <si>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</si>
  <si>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</si>
  <si>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</si>
  <si>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</si>
  <si>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</si>
  <si>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</si>
  <si>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</si>
  <si>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</si>
  <si>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</si>
  <si>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</si>
  <si>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</si>
  <si>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</si>
  <si>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</si>
  <si>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</si>
  <si>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</si>
  <si>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</si>
  <si>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</si>
  <si>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</si>
  <si>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</si>
  <si>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</si>
  <si>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</si>
  <si>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</si>
  <si>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</si>
  <si>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</si>
  <si>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</si>
  <si>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</si>
  <si>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</si>
  <si>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</si>
  <si>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</si>
  <si>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</si>
  <si>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</si>
  <si>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</si>
  <si>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</si>
  <si>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</si>
  <si>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</si>
  <si>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</si>
  <si>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</si>
  <si>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</si>
  <si>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</si>
  <si>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</si>
  <si>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</si>
  <si>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</si>
  <si>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</si>
  <si>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</si>
  <si>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</si>
  <si>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</si>
  <si>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</si>
  <si>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</si>
  <si>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</si>
  <si>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</si>
  <si>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</si>
  <si>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</si>
  <si>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</si>
  <si>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</si>
  <si>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</si>
  <si>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</si>
  <si>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</si>
  <si>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</si>
  <si>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</si>
  <si>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</si>
  <si>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</si>
  <si>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</si>
  <si>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</si>
  <si>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</si>
  <si>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</si>
  <si>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</si>
  <si>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</si>
  <si>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</si>
  <si>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</si>
  <si>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</si>
  <si>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</si>
  <si>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</si>
  <si>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</si>
  <si>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</si>
  <si>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</si>
  <si>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</si>
  <si>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</si>
  <si>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</si>
  <si>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</si>
  <si>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</si>
  <si>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</si>
  <si>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</si>
  <si>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</si>
  <si>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</si>
  <si>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</si>
  <si>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</si>
  <si>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</si>
  <si>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</si>
  <si>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</si>
  <si>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</si>
  <si>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</si>
  <si>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</si>
  <si>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</si>
  <si>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</si>
  <si>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</si>
  <si>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</si>
  <si>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</si>
  <si>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</si>
  <si>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</si>
  <si>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</si>
  <si>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</si>
  <si>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</si>
  <si>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</si>
  <si>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</si>
  <si>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</si>
  <si>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</si>
  <si>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</si>
  <si>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</si>
  <si>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</si>
  <si>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</si>
  <si>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</si>
  <si>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</si>
  <si>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</si>
  <si>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</si>
  <si>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</si>
  <si>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</si>
  <si>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</si>
  <si>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</si>
  <si>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</si>
  <si>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</si>
  <si>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</si>
  <si>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</si>
  <si>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</si>
  <si>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</si>
  <si>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</si>
  <si>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</si>
  <si>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</si>
  <si>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</si>
  <si>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</si>
  <si>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</si>
  <si>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</si>
  <si>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</si>
  <si>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</si>
  <si>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</si>
  <si>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</si>
  <si>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</si>
  <si>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</si>
  <si>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</si>
  <si>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</si>
  <si>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</si>
  <si>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</si>
  <si>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</si>
  <si>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</si>
  <si>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</si>
  <si>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</si>
  <si>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</si>
  <si>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</si>
  <si>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</si>
  <si>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</si>
  <si>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</si>
  <si>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</si>
  <si>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</si>
  <si>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</si>
  <si>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</si>
  <si>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</si>
  <si>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</si>
  <si>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</si>
  <si>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</si>
  <si>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</si>
  <si>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</si>
  <si>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</si>
  <si>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</si>
  <si>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</si>
  <si>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</si>
  <si>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</si>
  <si>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</si>
  <si>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</si>
  <si>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</si>
  <si>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</si>
  <si>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</si>
  <si>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</si>
  <si>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</si>
  <si>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</si>
  <si>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</si>
  <si>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</si>
  <si>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</si>
  <si>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</si>
  <si>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</si>
  <si>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</si>
  <si>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</si>
  <si>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</si>
  <si>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</si>
  <si>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</si>
  <si>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</si>
  <si>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</si>
  <si>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</si>
  <si>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</si>
  <si>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</si>
  <si>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</si>
  <si>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</si>
  <si>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</si>
  <si>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</si>
  <si>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</si>
  <si>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</si>
  <si>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</si>
  <si>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</si>
  <si>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</si>
  <si>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</si>
  <si>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</si>
  <si>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</si>
  <si>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</si>
  <si>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</si>
  <si>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</si>
  <si>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</si>
  <si>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</si>
  <si>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</si>
  <si>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</si>
  <si>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</si>
  <si>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</si>
  <si>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</si>
  <si>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</si>
  <si>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</si>
  <si>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</si>
  <si>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</si>
  <si>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</si>
  <si>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</si>
  <si>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</si>
  <si>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</si>
  <si>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</si>
  <si>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</si>
  <si>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</si>
  <si>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</si>
  <si>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</si>
  <si>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</si>
  <si>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</si>
  <si>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</si>
  <si>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</si>
  <si>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</si>
  <si>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</si>
  <si>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</si>
  <si>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</si>
  <si>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</si>
  <si>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</si>
  <si>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</si>
  <si>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</si>
  <si>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</si>
  <si>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</si>
  <si>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</si>
  <si>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</si>
  <si>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</si>
  <si>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</si>
  <si>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</si>
  <si>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</si>
  <si>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</si>
  <si>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</si>
  <si>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</si>
  <si>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</si>
  <si>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</si>
  <si>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</si>
  <si>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</si>
  <si>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</si>
  <si>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</si>
  <si>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</si>
  <si>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</si>
  <si>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</si>
  <si>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</si>
  <si>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</si>
  <si>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</si>
  <si>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</si>
  <si>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</si>
  <si>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</si>
  <si>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</si>
  <si>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</si>
  <si>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</si>
  <si>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</si>
  <si>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</si>
  <si>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</si>
  <si>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</si>
  <si>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</si>
  <si>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</si>
  <si>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</si>
  <si>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</si>
  <si>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</si>
  <si>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</si>
  <si>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</si>
  <si>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</si>
  <si>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</si>
  <si>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</si>
  <si>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</si>
  <si>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</si>
  <si>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</si>
  <si>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</si>
  <si>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</si>
  <si>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</si>
  <si>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</si>
  <si>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</si>
  <si>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</si>
  <si>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</si>
  <si>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</si>
  <si>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</si>
  <si>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</si>
  <si>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</si>
  <si>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</si>
  <si>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</si>
  <si>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</si>
  <si>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</si>
  <si>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</si>
  <si>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</si>
  <si>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</si>
  <si>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</si>
  <si>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</si>
  <si>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</si>
  <si>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</si>
  <si>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</si>
  <si>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</si>
  <si>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</si>
  <si>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</si>
  <si>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</si>
  <si>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</si>
  <si>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</si>
  <si>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</si>
  <si>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</si>
  <si>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</si>
  <si>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</si>
  <si>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</si>
  <si>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</si>
  <si>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</si>
  <si>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</si>
  <si>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</si>
  <si>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</si>
  <si>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</si>
  <si>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</si>
  <si>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</si>
  <si>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</si>
  <si>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</si>
  <si>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</si>
  <si>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</si>
  <si>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</si>
  <si>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</si>
  <si>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</si>
  <si>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</si>
  <si>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</si>
  <si>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</si>
  <si>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</si>
  <si>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</si>
  <si>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</si>
  <si>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</si>
  <si>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</si>
  <si>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</si>
  <si>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</si>
  <si>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</si>
  <si>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</si>
  <si>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</si>
  <si>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</si>
  <si>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</si>
  <si>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</si>
  <si>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</si>
  <si>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</si>
  <si>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</si>
  <si>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</si>
  <si>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</si>
  <si>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</si>
  <si>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</si>
  <si>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</si>
  <si>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</si>
  <si>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</si>
  <si>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</si>
  <si>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</si>
  <si>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</si>
  <si>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</si>
  <si>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</si>
  <si>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</si>
  <si>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</si>
  <si>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</si>
  <si>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</si>
  <si>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</si>
  <si>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</si>
  <si>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</si>
  <si>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</si>
  <si>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</si>
  <si>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</si>
  <si>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</si>
  <si>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</si>
  <si>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</si>
  <si>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</si>
  <si>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</si>
  <si>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</si>
  <si>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</si>
  <si>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</si>
  <si>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</si>
  <si>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</si>
  <si>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</si>
  <si>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</si>
  <si>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</si>
  <si>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</si>
  <si>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</si>
  <si>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</si>
  <si>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</si>
  <si>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</si>
  <si>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</si>
  <si>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</si>
  <si>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</si>
  <si>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</si>
  <si>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</si>
  <si>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</si>
  <si>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</si>
  <si>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</si>
  <si>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</si>
  <si>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</si>
  <si>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</si>
  <si>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</si>
  <si>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</si>
  <si>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</si>
  <si>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</si>
  <si>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</si>
  <si>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</si>
  <si>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</si>
  <si>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</si>
  <si>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</si>
  <si>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</si>
  <si>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</si>
  <si>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</si>
  <si>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</si>
  <si>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</si>
  <si>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</si>
  <si>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</si>
  <si>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</si>
  <si>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</si>
  <si>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</si>
  <si>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</si>
  <si>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</si>
  <si>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</si>
  <si>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</si>
  <si>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</si>
  <si>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</si>
  <si>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</si>
  <si>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</si>
  <si>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</si>
  <si>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</si>
  <si>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</si>
  <si>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</si>
  <si>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</si>
  <si>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</si>
  <si>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</si>
  <si>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</si>
  <si>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</si>
  <si>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</si>
  <si>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</si>
  <si>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</si>
  <si>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</si>
  <si>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</si>
  <si>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</si>
  <si>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</si>
  <si>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</si>
  <si>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</si>
  <si>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</si>
  <si>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</si>
  <si>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</si>
  <si>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</si>
  <si>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</si>
  <si>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</si>
  <si>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</si>
  <si>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</si>
  <si>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</si>
  <si>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</si>
  <si>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</si>
  <si>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</si>
  <si>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</si>
  <si>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</si>
  <si>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</si>
  <si>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</si>
  <si>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</si>
  <si>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</si>
  <si>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</si>
  <si>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</si>
  <si>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</si>
  <si>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</si>
  <si>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</si>
  <si>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</si>
  <si>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</si>
  <si>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</si>
  <si>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</si>
  <si>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</si>
  <si>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</si>
  <si>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</si>
  <si>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</si>
  <si>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</si>
  <si>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</si>
  <si>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</si>
  <si>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</si>
  <si>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</si>
  <si>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</si>
  <si>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</si>
  <si>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</si>
  <si>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</si>
  <si>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</si>
  <si>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</si>
  <si>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</si>
  <si>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</si>
  <si>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</si>
  <si>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</si>
  <si>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</si>
  <si>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</si>
  <si>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</si>
  <si>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</si>
  <si>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</si>
  <si>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</si>
  <si>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</si>
  <si>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</si>
  <si>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</si>
  <si>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</si>
  <si>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</si>
  <si>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</si>
  <si>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</si>
  <si>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</si>
  <si>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</si>
  <si>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</si>
  <si>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</si>
  <si>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</si>
  <si>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</si>
  <si>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</si>
  <si>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</si>
  <si>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</si>
  <si>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</si>
  <si>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</si>
  <si>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</si>
  <si>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</si>
  <si>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</si>
  <si>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</si>
  <si>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</si>
  <si>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</si>
  <si>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</si>
  <si>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</si>
  <si>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</si>
  <si>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</si>
  <si>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</si>
  <si>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</si>
  <si>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</si>
  <si>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</si>
  <si>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</si>
  <si>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</si>
  <si>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</si>
  <si>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</si>
  <si>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</si>
  <si>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</si>
  <si>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</si>
  <si>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</si>
  <si>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</si>
  <si>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</si>
  <si>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</si>
  <si>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</si>
  <si>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</si>
  <si>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</si>
  <si>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</si>
  <si>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</si>
  <si>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</si>
  <si>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</si>
  <si>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</si>
  <si>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</si>
  <si>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</si>
  <si>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</si>
  <si>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</si>
  <si>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</si>
  <si>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</si>
  <si>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</si>
  <si>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</si>
  <si>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</si>
  <si>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</si>
  <si>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</si>
  <si>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</si>
  <si>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</si>
  <si>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</si>
  <si>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</si>
  <si>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</si>
  <si>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</si>
  <si>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</si>
  <si>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</si>
  <si>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</si>
  <si>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</si>
  <si>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</si>
  <si>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</si>
  <si>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</si>
  <si>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</si>
  <si>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</si>
  <si>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</si>
  <si>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</si>
  <si>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</si>
  <si>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</si>
  <si>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</si>
  <si>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</si>
  <si>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</si>
  <si>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</si>
  <si>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</si>
  <si>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</si>
  <si>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</si>
  <si>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</si>
  <si>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</si>
  <si>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</si>
  <si>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</si>
  <si>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</si>
  <si>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</si>
  <si>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</si>
  <si>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</si>
  <si>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</si>
  <si>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</si>
  <si>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</si>
  <si>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</si>
  <si>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</si>
  <si>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</si>
  <si>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</si>
  <si>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</si>
  <si>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</si>
  <si>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</si>
  <si>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</si>
  <si>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</si>
  <si>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</si>
  <si>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</si>
  <si>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</si>
  <si>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</si>
  <si>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</si>
  <si>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</si>
  <si>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</si>
  <si>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</si>
  <si>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</si>
  <si>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</si>
  <si>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</si>
  <si>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</si>
  <si>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</si>
  <si>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</si>
  <si>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</si>
  <si>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</si>
  <si>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</si>
  <si>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</si>
  <si>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</si>
  <si>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</si>
  <si>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</si>
  <si>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</si>
  <si>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</si>
  <si>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</si>
  <si>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</si>
  <si>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</si>
  <si>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</si>
  <si>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</si>
  <si>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</si>
  <si>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</si>
  <si>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</si>
  <si>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</si>
  <si>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</si>
  <si>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</si>
  <si>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</si>
  <si>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</si>
  <si>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</si>
  <si>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</si>
  <si>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</si>
  <si>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</si>
  <si>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</si>
  <si>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</si>
  <si>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</si>
  <si>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</si>
  <si>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</si>
  <si>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</si>
  <si>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</si>
  <si>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</si>
  <si>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</si>
  <si>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</si>
  <si>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</si>
  <si>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</si>
  <si>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</si>
  <si>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</si>
  <si>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</si>
  <si>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</si>
  <si>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</si>
  <si>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</si>
  <si>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</si>
  <si>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</si>
  <si>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</si>
  <si>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</si>
  <si>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</si>
  <si>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</si>
  <si>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</si>
  <si>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</si>
  <si>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</si>
  <si>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</si>
  <si>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</si>
  <si>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</si>
  <si>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</si>
  <si>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</si>
  <si>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</si>
  <si>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</si>
  <si>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</si>
  <si>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</si>
  <si>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</si>
  <si>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</si>
  <si>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</si>
  <si>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</si>
  <si>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</si>
  <si>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</si>
  <si>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</si>
  <si>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</si>
  <si>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</si>
  <si>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</si>
  <si>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</si>
  <si>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</si>
  <si>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</si>
  <si>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</si>
  <si>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</si>
  <si>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</si>
  <si>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</si>
  <si>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</si>
  <si>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</si>
  <si>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</si>
  <si>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</si>
  <si>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</si>
  <si>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</si>
  <si>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</si>
  <si>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</si>
  <si>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</si>
  <si>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</si>
  <si>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</si>
  <si>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</si>
  <si>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</si>
  <si>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</si>
  <si>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</si>
  <si>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</si>
  <si>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</si>
  <si>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</si>
  <si>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</si>
  <si>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</si>
  <si>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</si>
  <si>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</si>
  <si>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</si>
  <si>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</si>
  <si>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</si>
  <si>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</si>
  <si>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</si>
  <si>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</si>
  <si>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</si>
  <si>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</si>
  <si>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</si>
  <si>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</si>
  <si>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</si>
  <si>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</si>
  <si>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</si>
  <si>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</si>
  <si>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</si>
  <si>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</si>
  <si>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</si>
  <si>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</si>
  <si>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</si>
  <si>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</si>
  <si>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</si>
  <si>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</si>
  <si>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</si>
  <si>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</si>
  <si>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</si>
  <si>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</si>
  <si>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</si>
  <si>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</si>
  <si>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</si>
  <si>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</si>
  <si>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</si>
  <si>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</si>
  <si>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</si>
  <si>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</si>
  <si>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</si>
  <si>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</si>
  <si>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</si>
  <si>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</si>
  <si>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</si>
  <si>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</si>
  <si>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</si>
  <si>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</si>
  <si>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</si>
  <si>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</si>
  <si>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</si>
  <si>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</si>
  <si>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</si>
  <si>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</si>
  <si>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</si>
  <si>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</si>
  <si>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</si>
  <si>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</si>
  <si>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</si>
  <si>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</si>
  <si>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</si>
  <si>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</si>
  <si>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</si>
  <si>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</si>
  <si>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</si>
  <si>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</si>
  <si>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</si>
  <si>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</si>
  <si>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</si>
  <si>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</si>
  <si>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</si>
  <si>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</si>
  <si>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</si>
  <si>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</si>
  <si>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</si>
  <si>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</si>
  <si>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</si>
  <si>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</si>
  <si>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</si>
  <si>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</si>
  <si>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</si>
  <si>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</si>
  <si>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</si>
  <si>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</si>
  <si>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</si>
  <si>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</si>
  <si>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</si>
  <si>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</si>
  <si>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</si>
  <si>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</si>
  <si>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</si>
  <si>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</si>
  <si>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</si>
  <si>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</si>
  <si>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</si>
  <si>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</si>
  <si>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</si>
  <si>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</si>
  <si>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</si>
  <si>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</si>
  <si>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</si>
  <si>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</si>
  <si>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</si>
  <si>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</si>
  <si>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</si>
  <si>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</si>
  <si>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</si>
  <si>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</si>
  <si>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</si>
  <si>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</si>
  <si>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</si>
  <si>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</si>
  <si>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</si>
  <si>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</si>
  <si>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</si>
  <si>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</si>
  <si>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</si>
  <si>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</si>
  <si>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</si>
  <si>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</si>
  <si>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</si>
  <si>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</si>
  <si>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</si>
  <si>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</si>
  <si>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</si>
  <si>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</si>
  <si>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</si>
  <si>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</si>
  <si>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</si>
  <si>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</si>
  <si>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</si>
  <si>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</si>
  <si>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</si>
  <si>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</si>
  <si>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</si>
  <si>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</si>
  <si>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</si>
  <si>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</si>
  <si>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</si>
  <si>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</si>
  <si>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</si>
  <si>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</si>
  <si>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</si>
  <si>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</si>
  <si>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</si>
  <si>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</si>
  <si>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</si>
  <si>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</si>
  <si>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</si>
  <si>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</si>
  <si>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</si>
  <si>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</si>
  <si>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</si>
  <si>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</si>
  <si>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</si>
  <si>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</si>
  <si>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</si>
  <si>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</si>
  <si>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</si>
  <si>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</si>
  <si>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</si>
  <si>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</si>
  <si>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</si>
  <si>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</si>
  <si>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</si>
  <si>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</si>
  <si>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</si>
  <si>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</si>
  <si>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</si>
  <si>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</si>
  <si>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</si>
  <si>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</si>
  <si>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</si>
  <si>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</si>
  <si>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</si>
  <si>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</si>
  <si>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</si>
  <si>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</si>
  <si>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</si>
  <si>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</si>
  <si>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</si>
  <si>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</si>
  <si>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</si>
  <si>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</si>
  <si>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</si>
  <si>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</si>
  <si>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</si>
  <si>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</si>
  <si>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</si>
  <si>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</si>
  <si>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</si>
  <si>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</si>
  <si>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</si>
  <si>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</si>
  <si>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</si>
  <si>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</si>
  <si>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</si>
  <si>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</si>
  <si>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</si>
  <si>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</si>
  <si>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</si>
  <si>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</si>
  <si>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</si>
  <si>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</si>
  <si>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</si>
  <si>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</si>
  <si>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</si>
  <si>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</si>
  <si>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</si>
  <si>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</si>
  <si>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</si>
  <si>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</si>
  <si>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</si>
  <si>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</si>
  <si>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</si>
  <si>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</si>
  <si>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</si>
  <si>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</si>
  <si>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</si>
  <si>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</si>
  <si>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</si>
  <si>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</si>
  <si>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</si>
  <si>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</si>
  <si>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</si>
  <si>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</si>
  <si>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</si>
  <si>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</si>
  <si>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</si>
  <si>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</si>
  <si>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</si>
  <si>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</si>
  <si>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</si>
  <si>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</si>
  <si>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</si>
  <si>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</si>
  <si>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</si>
  <si>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</si>
  <si>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</si>
  <si>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</si>
  <si>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</si>
  <si>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</si>
  <si>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</si>
  <si>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</si>
  <si>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</si>
  <si>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</si>
  <si>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</si>
  <si>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</si>
  <si>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</si>
  <si>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</si>
  <si>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</si>
  <si>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</si>
  <si>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</si>
  <si>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</si>
  <si>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</si>
  <si>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</si>
  <si>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</si>
  <si>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</si>
  <si>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</si>
  <si>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</si>
  <si>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</si>
  <si>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</si>
  <si>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</si>
  <si>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</si>
  <si>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</si>
  <si>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</si>
  <si>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</si>
  <si>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</si>
  <si>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</si>
  <si>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</si>
  <si>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</si>
  <si>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</si>
  <si>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</si>
  <si>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</si>
  <si>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</si>
  <si>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</si>
  <si>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</si>
  <si>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</si>
  <si>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</si>
  <si>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</si>
  <si>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</si>
  <si>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</si>
  <si>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</si>
  <si>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</si>
  <si>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</si>
  <si>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</si>
  <si>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</si>
  <si>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</si>
  <si>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</si>
  <si>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</si>
  <si>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</si>
  <si>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</si>
  <si>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</si>
  <si>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</si>
  <si>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</si>
  <si>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</si>
  <si>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</si>
  <si>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</si>
  <si>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</si>
  <si>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</si>
  <si>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</si>
  <si>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</si>
  <si>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</si>
  <si>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</si>
  <si>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</si>
  <si>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</si>
  <si>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</si>
  <si>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</si>
  <si>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</si>
  <si>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</si>
  <si>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</si>
  <si>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</si>
  <si>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</si>
  <si>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</si>
  <si>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</si>
  <si>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</si>
  <si>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</si>
  <si>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</si>
  <si>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</si>
  <si>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</si>
  <si>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</si>
  <si>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</si>
  <si>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</si>
  <si>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</si>
  <si>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</si>
  <si>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</si>
  <si>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</si>
  <si>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</si>
  <si>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</si>
  <si>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</si>
  <si>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</si>
  <si>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</si>
  <si>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</si>
  <si>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</si>
  <si>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</si>
  <si>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</si>
  <si>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</si>
  <si>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</si>
  <si>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</si>
  <si>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</si>
  <si>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</si>
  <si>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</si>
  <si>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</si>
  <si>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</si>
  <si>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</si>
  <si>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</si>
  <si>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</si>
  <si>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</si>
  <si>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</si>
  <si>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</si>
  <si>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</si>
  <si>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</si>
  <si>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</si>
  <si>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</si>
  <si>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</si>
  <si>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</si>
  <si>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</si>
  <si>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</si>
  <si>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</si>
  <si>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</si>
  <si>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</si>
  <si>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</si>
  <si>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</si>
  <si>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</si>
  <si>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</si>
  <si>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</si>
  <si>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</si>
  <si>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</si>
  <si>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</si>
  <si>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</si>
  <si>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</si>
  <si>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</si>
  <si>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</si>
  <si>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</si>
  <si>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</si>
  <si>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</si>
  <si>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</si>
  <si>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</si>
  <si>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</si>
  <si>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</si>
  <si>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</si>
  <si>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</si>
  <si>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</si>
  <si>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</si>
  <si>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</si>
  <si>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</si>
  <si>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</si>
  <si>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</si>
  <si>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</si>
  <si>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</si>
  <si>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</si>
  <si>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</si>
  <si>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</si>
  <si>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</si>
  <si>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</si>
  <si>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</si>
  <si>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</si>
  <si>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</si>
  <si>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</si>
  <si>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</si>
  <si>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</si>
  <si>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</si>
  <si>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</si>
  <si>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</si>
  <si>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</si>
  <si>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</si>
  <si>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</si>
  <si>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</si>
  <si>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</si>
  <si>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</si>
  <si>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</si>
  <si>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</si>
  <si>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</si>
  <si>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</si>
  <si>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</si>
  <si>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</si>
  <si>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</si>
  <si>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</si>
  <si>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</si>
  <si>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</si>
  <si>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</si>
  <si>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</si>
  <si>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</si>
  <si>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</si>
  <si>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</si>
  <si>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</si>
  <si>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</si>
  <si>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</si>
  <si>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</si>
  <si>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</si>
  <si>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</si>
  <si>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</si>
  <si>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</si>
  <si>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</si>
  <si>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</si>
  <si>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</si>
  <si>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</si>
  <si>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</si>
  <si>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</si>
  <si>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</si>
  <si>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</si>
  <si>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</si>
  <si>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</si>
  <si>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</si>
  <si>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</si>
  <si>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</si>
  <si>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</si>
  <si>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</si>
  <si>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</si>
  <si>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</si>
  <si>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</si>
  <si>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</si>
  <si>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</si>
  <si>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</si>
  <si>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</si>
  <si>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</si>
  <si>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</si>
  <si>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</si>
  <si>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</si>
  <si>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</si>
  <si>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</si>
  <si>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</si>
  <si>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</si>
  <si>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</si>
  <si>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</si>
  <si>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</si>
  <si>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</si>
  <si>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</si>
  <si>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</si>
  <si>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</si>
  <si>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</si>
  <si>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</si>
  <si>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</si>
  <si>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</si>
  <si>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</si>
  <si>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</si>
  <si>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</si>
  <si>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</si>
  <si>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</si>
  <si>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</si>
  <si>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</si>
  <si>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</si>
  <si>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</si>
  <si>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</si>
  <si>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</si>
  <si>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</si>
  <si>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</si>
  <si>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</si>
  <si>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</si>
  <si>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</si>
  <si>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</si>
  <si>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</si>
  <si>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</si>
  <si>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</si>
  <si>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</si>
  <si>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</si>
  <si>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</si>
  <si>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</si>
  <si>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</si>
  <si>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</si>
  <si>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</si>
  <si>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</si>
  <si>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</si>
  <si>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</si>
  <si>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</si>
  <si>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</si>
  <si>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</si>
  <si>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</si>
  <si>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</si>
  <si>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</si>
  <si>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</si>
  <si>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</si>
  <si>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</si>
  <si>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</si>
  <si>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</si>
  <si>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</si>
  <si>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</si>
  <si>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</si>
  <si>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</si>
  <si>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</si>
  <si>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</si>
  <si>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</si>
  <si>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</si>
  <si>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</si>
  <si>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</si>
  <si>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</si>
  <si>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</si>
  <si>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</si>
  <si>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</si>
  <si>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</si>
  <si>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</si>
  <si>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</si>
  <si>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</si>
  <si>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</si>
  <si>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</si>
  <si>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</si>
  <si>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</si>
  <si>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</si>
  <si>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</si>
  <si>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</si>
  <si>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</si>
  <si>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</si>
  <si>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</si>
  <si>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</si>
  <si>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</si>
  <si>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</si>
  <si>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</si>
  <si>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</si>
  <si>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</si>
  <si>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</si>
  <si>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</si>
  <si>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</si>
  <si>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</si>
  <si>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</si>
  <si>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</si>
  <si>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</si>
  <si>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</si>
  <si>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</si>
  <si>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</si>
  <si>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</si>
  <si>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</si>
  <si>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</si>
  <si>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</si>
  <si>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</si>
  <si>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</si>
  <si>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</si>
  <si>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</si>
  <si>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</si>
  <si>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</si>
  <si>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</si>
  <si>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</si>
  <si>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</si>
  <si>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</si>
  <si>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</si>
  <si>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</si>
  <si>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</si>
  <si>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</si>
  <si>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</si>
  <si>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</si>
  <si>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</si>
  <si>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</si>
  <si>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</si>
  <si>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</si>
  <si>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</si>
  <si>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</si>
  <si>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</si>
  <si>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</si>
  <si>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</si>
  <si>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</si>
  <si>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</si>
  <si>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</si>
  <si>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</si>
  <si>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</si>
  <si>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</si>
  <si>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</si>
  <si>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</si>
  <si>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</si>
  <si>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</si>
  <si>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</si>
  <si>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</si>
  <si>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</si>
  <si>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</si>
  <si>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</si>
  <si>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</si>
  <si>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</si>
  <si>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</si>
  <si>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</si>
  <si>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</si>
  <si>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</si>
  <si>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</si>
  <si>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</si>
  <si>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</si>
  <si>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</si>
  <si>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</si>
  <si>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</si>
  <si>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</si>
  <si>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</si>
  <si>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</si>
  <si>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</si>
  <si>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</si>
  <si>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</si>
  <si>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</si>
  <si>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</si>
  <si>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</si>
  <si>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</si>
  <si>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</si>
  <si>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</si>
  <si>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</si>
  <si>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</si>
  <si>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</si>
  <si>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</si>
  <si>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</si>
  <si>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</si>
  <si>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</si>
  <si>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</si>
  <si>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</si>
  <si>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</si>
  <si>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</si>
  <si>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</si>
  <si>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</si>
  <si>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</si>
  <si>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</si>
  <si>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</si>
  <si>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</si>
  <si>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</si>
  <si>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</si>
  <si>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</si>
  <si>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</si>
  <si>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</si>
  <si>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</si>
  <si>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</si>
  <si>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</si>
  <si>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</si>
  <si>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</si>
  <si>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</si>
  <si>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</si>
  <si>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</si>
  <si>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</si>
  <si>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</si>
  <si>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</si>
  <si>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</si>
  <si>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</si>
  <si>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</si>
  <si>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</si>
  <si>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</si>
  <si>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</si>
  <si>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</si>
  <si>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</si>
  <si>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</si>
  <si>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</si>
  <si>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</si>
  <si>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</si>
  <si>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</si>
  <si>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</si>
  <si>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</si>
  <si>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</si>
  <si>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</si>
  <si>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</si>
  <si>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</si>
  <si>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</si>
  <si>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</si>
  <si>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</si>
  <si>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</si>
  <si>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</si>
  <si>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</si>
  <si>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</si>
  <si>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</si>
  <si>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</si>
  <si>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</si>
  <si>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</si>
  <si>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</si>
  <si>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</si>
  <si>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</si>
  <si>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</si>
  <si>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</si>
  <si>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</si>
  <si>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</si>
  <si>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</si>
  <si>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</si>
  <si>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</si>
  <si>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</si>
  <si>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</si>
  <si>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</si>
  <si>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</si>
  <si>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</si>
  <si>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</si>
  <si>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</si>
  <si>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</si>
  <si>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</si>
  <si>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</si>
  <si>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</si>
  <si>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</si>
  <si>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</si>
  <si>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</si>
  <si>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</si>
  <si>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</si>
  <si>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</si>
  <si>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</si>
  <si>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</si>
  <si>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</si>
  <si>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</si>
  <si>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</si>
  <si>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</si>
  <si>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</si>
  <si>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</si>
  <si>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</si>
  <si>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</si>
  <si>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</si>
  <si>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</si>
  <si>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</si>
  <si>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</si>
  <si>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</si>
  <si>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</si>
  <si>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</si>
  <si>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</si>
  <si>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</si>
  <si>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</si>
  <si>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</si>
  <si>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</si>
  <si>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</si>
  <si>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</si>
  <si>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</si>
  <si>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</si>
  <si>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</si>
  <si>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</si>
  <si>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</si>
  <si>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</si>
  <si>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</si>
  <si>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</si>
  <si>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</si>
  <si>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</si>
  <si>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</si>
  <si>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</si>
  <si>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</si>
  <si>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</si>
  <si>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</si>
  <si>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</si>
  <si>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</si>
  <si>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</si>
  <si>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</si>
  <si>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</si>
  <si>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</si>
  <si>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</si>
  <si>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</si>
  <si>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</si>
  <si>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</si>
  <si>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</si>
  <si>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</si>
  <si>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</si>
  <si>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</si>
  <si>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</si>
  <si>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</si>
  <si>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</si>
  <si>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</si>
  <si>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</si>
  <si>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</si>
  <si>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</si>
  <si>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</si>
  <si>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</si>
  <si>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</si>
  <si>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</si>
  <si>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</si>
  <si>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</si>
  <si>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</si>
  <si>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</si>
  <si>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</si>
  <si>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</si>
  <si>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</si>
  <si>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</si>
  <si>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</si>
  <si>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</si>
  <si>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</si>
  <si>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</si>
  <si>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</si>
  <si>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</si>
  <si>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</si>
  <si>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</si>
  <si>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</si>
  <si>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</si>
  <si>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</si>
  <si>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</si>
  <si>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</si>
  <si>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</si>
  <si>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</si>
  <si>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</si>
  <si>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</si>
  <si>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</si>
  <si>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</si>
  <si>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</si>
  <si>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</si>
  <si>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</si>
  <si>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</si>
  <si>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</si>
  <si>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</si>
  <si>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</si>
  <si>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</si>
  <si>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</si>
  <si>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</si>
  <si>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</si>
  <si>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</si>
  <si>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</si>
  <si>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</si>
  <si>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</si>
  <si>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</si>
  <si>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</si>
  <si>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</si>
  <si>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</si>
  <si>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</si>
  <si>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</si>
  <si>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</si>
  <si>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</si>
  <si>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</si>
  <si>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</si>
  <si>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</si>
  <si>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</si>
  <si>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</si>
  <si>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</si>
  <si>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</si>
  <si>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</si>
  <si>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</si>
  <si>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</si>
  <si>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</si>
  <si>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</si>
  <si>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</si>
  <si>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</si>
  <si>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</si>
  <si>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</si>
  <si>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</si>
  <si>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</si>
  <si>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</si>
  <si>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</si>
  <si>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</si>
  <si>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</si>
  <si>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</si>
  <si>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</si>
  <si>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</si>
  <si>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</si>
  <si>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</si>
  <si>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</si>
  <si>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</si>
  <si>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</si>
  <si>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</si>
  <si>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</si>
  <si>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</si>
  <si>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</si>
  <si>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</si>
  <si>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</si>
  <si>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</si>
  <si>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</si>
  <si>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</si>
  <si>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</si>
  <si>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</si>
  <si>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</si>
  <si>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</si>
  <si>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</si>
  <si>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</si>
  <si>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</si>
  <si>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</si>
  <si>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</si>
  <si>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</si>
  <si>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</si>
  <si>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</si>
  <si>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</si>
  <si>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</si>
  <si>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</si>
  <si>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</si>
  <si>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</si>
  <si>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</si>
  <si>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</si>
  <si>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</si>
  <si>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</si>
  <si>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</si>
  <si>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</si>
  <si>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</si>
  <si>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</si>
  <si>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</si>
  <si>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</si>
  <si>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</si>
  <si>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</si>
  <si>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</si>
  <si>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</si>
  <si>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</si>
  <si>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</si>
  <si>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</si>
  <si>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</si>
  <si>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</si>
  <si>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</si>
  <si>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</si>
  <si>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</si>
  <si>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</si>
  <si>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</si>
  <si>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</si>
  <si>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</si>
  <si>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</si>
  <si>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</si>
  <si>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</si>
  <si>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</si>
  <si>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</si>
  <si>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</si>
  <si>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</si>
  <si>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</si>
  <si>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</si>
  <si>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</si>
  <si>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</si>
  <si>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</si>
  <si>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</si>
  <si>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</si>
  <si>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</si>
  <si>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</si>
  <si>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</si>
  <si>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</si>
  <si>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</si>
  <si>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</si>
  <si>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</si>
  <si>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</si>
  <si>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</si>
  <si>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</si>
  <si>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</si>
  <si>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</si>
  <si>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</si>
  <si>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</si>
  <si>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</si>
  <si>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</si>
  <si>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</si>
  <si>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</si>
  <si>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</si>
  <si>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</si>
  <si>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</si>
  <si>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</si>
  <si>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</si>
  <si>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</si>
  <si>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</si>
  <si>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</si>
  <si>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</si>
  <si>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</si>
  <si>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</si>
  <si>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</si>
  <si>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</si>
  <si>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</si>
  <si>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</si>
  <si>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</si>
  <si>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</si>
  <si>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</si>
  <si>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</si>
  <si>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</si>
  <si>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</si>
  <si>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</si>
  <si>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</si>
  <si>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</si>
  <si>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</si>
  <si>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</si>
  <si>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</si>
  <si>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</si>
  <si>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</si>
  <si>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</si>
  <si>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</si>
  <si>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</si>
  <si>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</si>
  <si>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</si>
  <si>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</si>
  <si>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</si>
  <si>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</si>
  <si>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</si>
  <si>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</si>
  <si>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</si>
  <si>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</si>
  <si>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</si>
  <si>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</si>
  <si>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</si>
  <si>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</si>
  <si>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</si>
  <si>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</si>
  <si>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</si>
  <si>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</si>
  <si>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</si>
  <si>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</si>
  <si>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</si>
  <si>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</si>
  <si>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</si>
  <si>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</si>
  <si>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</si>
  <si>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</si>
  <si>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</si>
  <si>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</si>
  <si>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</si>
  <si>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</si>
  <si>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</si>
  <si>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</si>
  <si>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</si>
  <si>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</si>
  <si>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</si>
  <si>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</si>
  <si>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</si>
  <si>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</si>
  <si>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</si>
  <si>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</si>
  <si>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</si>
  <si>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</si>
  <si>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</si>
  <si>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</si>
  <si>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</si>
  <si>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</si>
  <si>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</si>
  <si>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</si>
  <si>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</si>
  <si>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</si>
  <si>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</si>
  <si>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</si>
  <si>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</si>
  <si>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</si>
  <si>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</si>
  <si>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</si>
  <si>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</si>
  <si>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</si>
  <si>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</si>
  <si>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</si>
  <si>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</si>
  <si>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</si>
  <si>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</si>
  <si>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</si>
  <si>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</si>
  <si>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</si>
  <si>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</si>
  <si>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</si>
  <si>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</si>
  <si>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</si>
  <si>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</si>
  <si>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</si>
  <si>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</si>
  <si>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</si>
  <si>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</si>
  <si>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</si>
  <si>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</si>
  <si>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</si>
  <si>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</si>
  <si>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</si>
  <si>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</si>
  <si>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</si>
  <si>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</si>
  <si>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</si>
  <si>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</si>
  <si>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</si>
  <si>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</si>
  <si>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</si>
  <si>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</si>
  <si>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</si>
  <si>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</si>
  <si>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</si>
  <si>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</si>
  <si>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</si>
  <si>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</si>
  <si>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</si>
  <si>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</si>
  <si>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</si>
  <si>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</si>
  <si>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</si>
  <si>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</si>
  <si>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</si>
  <si>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</si>
  <si>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</si>
  <si>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</si>
  <si>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</si>
  <si>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</si>
  <si>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</si>
  <si>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</si>
  <si>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</si>
  <si>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</si>
  <si>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</si>
  <si>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</si>
  <si>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</si>
  <si>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</si>
  <si>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</si>
  <si>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</si>
  <si>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</si>
  <si>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</si>
  <si>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</si>
  <si>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</si>
  <si>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</si>
  <si>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</si>
  <si>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</si>
  <si>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</si>
  <si>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</si>
  <si>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</si>
  <si>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</si>
  <si>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</si>
  <si>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</si>
  <si>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</si>
  <si>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</si>
  <si>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</si>
  <si>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</si>
  <si>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</si>
  <si>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</si>
  <si>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</si>
  <si>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</si>
  <si>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</si>
  <si>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</si>
  <si>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</si>
  <si>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</si>
  <si>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</si>
  <si>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</si>
  <si>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</si>
  <si>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</si>
  <si>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</si>
  <si>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</si>
  <si>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</si>
  <si>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</si>
  <si>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</si>
  <si>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</si>
  <si>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</si>
  <si>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</si>
  <si>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</si>
  <si>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</si>
  <si>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</si>
  <si>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</si>
  <si>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</si>
  <si>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</si>
  <si>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</si>
  <si>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</si>
  <si>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</si>
  <si>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</si>
  <si>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</si>
  <si>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</si>
  <si>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</si>
  <si>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</si>
  <si>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</si>
  <si>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</si>
  <si>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</si>
  <si>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</si>
  <si>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</si>
  <si>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</si>
  <si>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</si>
  <si>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</si>
  <si>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</si>
  <si>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</si>
  <si>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</si>
  <si>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</si>
  <si>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</si>
  <si>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</si>
  <si>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</si>
  <si>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</si>
  <si>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</si>
  <si>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</si>
  <si>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</si>
  <si>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</si>
  <si>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</si>
  <si>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</si>
  <si>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</si>
  <si>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</si>
  <si>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</si>
  <si>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</si>
  <si>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</si>
  <si>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</si>
  <si>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</si>
  <si>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</si>
  <si>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</si>
  <si>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</si>
  <si>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</si>
  <si>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</si>
  <si>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</si>
  <si>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</si>
  <si>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</si>
  <si>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</si>
  <si>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</si>
  <si>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</si>
  <si>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</si>
  <si>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</si>
  <si>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</si>
  <si>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</si>
  <si>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</si>
  <si>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</si>
  <si>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</si>
  <si>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</si>
  <si>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</si>
  <si>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</si>
  <si>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</si>
  <si>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</si>
  <si>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</si>
  <si>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</si>
  <si>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</si>
  <si>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</si>
  <si>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</si>
  <si>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</si>
  <si>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</si>
  <si>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</si>
  <si>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</si>
  <si>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</si>
  <si>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</si>
  <si>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</si>
  <si>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</si>
  <si>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</si>
  <si>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</si>
  <si>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</si>
  <si>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</si>
  <si>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</si>
  <si>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</si>
  <si>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</si>
  <si>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</si>
  <si>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</si>
  <si>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</si>
  <si>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</si>
  <si>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</si>
  <si>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</si>
  <si>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</si>
  <si>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</si>
  <si>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</si>
  <si>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</si>
  <si>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</si>
  <si>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</si>
  <si>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</si>
  <si>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</si>
  <si>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</si>
  <si>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</si>
  <si>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</si>
  <si>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</si>
  <si>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</si>
  <si>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</si>
  <si>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</si>
  <si>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</si>
  <si>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</si>
  <si>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</si>
  <si>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</si>
  <si>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</si>
  <si>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</si>
  <si>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</si>
  <si>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</si>
  <si>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</si>
  <si>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</si>
  <si>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</si>
  <si>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</si>
  <si>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</si>
  <si>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</si>
  <si>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</si>
  <si>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</si>
  <si>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</si>
  <si>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</si>
  <si>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</si>
  <si>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</si>
  <si>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</si>
  <si>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</si>
  <si>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</si>
  <si>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</si>
  <si>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</si>
  <si>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</si>
  <si>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</si>
  <si>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</si>
  <si>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</si>
  <si>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</si>
  <si>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</si>
  <si>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</si>
  <si>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</si>
  <si>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</si>
  <si>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</si>
  <si>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</si>
  <si>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</si>
  <si>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</si>
  <si>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</si>
  <si>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</si>
  <si>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</si>
  <si>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</si>
  <si>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</si>
  <si>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</si>
  <si>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</si>
  <si>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</si>
  <si>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</si>
  <si>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</si>
  <si>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</si>
  <si>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</si>
  <si>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</si>
  <si>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</si>
  <si>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</si>
  <si>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</si>
  <si>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</si>
  <si>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</si>
  <si>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</si>
  <si>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</si>
  <si>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</si>
  <si>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</si>
  <si>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</si>
  <si>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</si>
  <si>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</si>
  <si>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</si>
  <si>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</si>
  <si>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</si>
  <si>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</si>
  <si>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</si>
  <si>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</si>
  <si>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</si>
  <si>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</si>
  <si>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</si>
  <si>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</si>
  <si>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</si>
  <si>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</si>
  <si>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</si>
  <si>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</si>
  <si>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</si>
  <si>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</si>
  <si>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</si>
  <si>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</si>
  <si>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</si>
  <si>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</si>
  <si>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</si>
  <si>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</si>
  <si>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</si>
  <si>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</si>
  <si>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</si>
  <si>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</si>
  <si>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</si>
  <si>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</si>
  <si>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</si>
  <si>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</si>
  <si>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</si>
  <si>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</si>
  <si>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</si>
  <si>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</si>
  <si>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</si>
  <si>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</si>
  <si>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</si>
  <si>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</si>
  <si>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</si>
  <si>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</si>
  <si>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</si>
  <si>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</si>
  <si>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</si>
  <si>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</si>
  <si>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</si>
  <si>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</si>
  <si>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</si>
  <si>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</si>
  <si>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</si>
  <si>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</si>
  <si>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</si>
  <si>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</si>
  <si>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</si>
  <si>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</si>
  <si>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</si>
  <si>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</si>
  <si>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</si>
  <si>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</si>
  <si>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</si>
  <si>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</si>
  <si>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</si>
  <si>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</si>
  <si>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</si>
  <si>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</si>
  <si>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</si>
  <si>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</si>
  <si>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</si>
  <si>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</si>
  <si>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</si>
  <si>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</si>
  <si>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</si>
  <si>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</si>
  <si>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</si>
  <si>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</si>
  <si>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</si>
  <si>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</si>
  <si>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</si>
  <si>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</si>
  <si>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</si>
  <si>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</si>
  <si>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</si>
  <si>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</si>
  <si>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</si>
  <si>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</si>
  <si>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</si>
  <si>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</si>
  <si>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</si>
  <si>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</si>
  <si>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</si>
  <si>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</si>
  <si>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</si>
  <si>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</si>
  <si>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</si>
  <si>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</si>
  <si>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</si>
  <si>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</si>
  <si>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</si>
  <si>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</si>
  <si>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</si>
  <si>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</si>
  <si>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</si>
  <si>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</si>
  <si>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</si>
  <si>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</si>
  <si>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</si>
  <si>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</si>
  <si>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</si>
  <si>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</si>
  <si>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</si>
  <si>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</si>
  <si>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</si>
  <si>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</si>
  <si>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</si>
  <si>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</si>
  <si>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</si>
  <si>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</si>
  <si>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</si>
  <si>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</si>
  <si>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</si>
  <si>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</si>
  <si>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</si>
  <si>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</si>
  <si>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</si>
  <si>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</si>
  <si>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</si>
  <si>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</si>
  <si>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</si>
  <si>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</si>
  <si>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</si>
  <si>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</si>
  <si>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</si>
  <si>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</si>
  <si>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</si>
  <si>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</si>
  <si>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</si>
  <si>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</si>
  <si>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</si>
  <si>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</si>
  <si>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</si>
  <si>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</si>
  <si>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</si>
  <si>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</si>
  <si>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</si>
  <si>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</si>
  <si>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</si>
  <si>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</si>
  <si>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</si>
  <si>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</si>
  <si>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</si>
  <si>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</si>
  <si>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</si>
  <si>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</si>
  <si>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</si>
  <si>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</si>
  <si>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</si>
  <si>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</si>
  <si>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</si>
  <si>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</si>
  <si>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</si>
  <si>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</si>
  <si>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</si>
  <si>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</si>
  <si>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</si>
  <si>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</si>
  <si>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</si>
  <si>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</si>
  <si>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</si>
  <si>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</si>
  <si>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</si>
  <si>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</si>
  <si>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</si>
  <si>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</si>
  <si>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</si>
  <si>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</si>
  <si>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</si>
  <si>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</si>
  <si>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</si>
  <si>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</si>
  <si>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</si>
  <si>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</si>
  <si>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</si>
  <si>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</si>
  <si>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</si>
  <si>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</si>
  <si>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</si>
  <si>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</si>
  <si>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</si>
  <si>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</si>
  <si>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</si>
  <si>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</si>
  <si>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</si>
  <si>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</si>
  <si>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</si>
  <si>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</si>
  <si>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</si>
  <si>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</si>
  <si>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</si>
  <si>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</si>
  <si>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</si>
  <si>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</si>
  <si>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</si>
  <si>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</si>
  <si>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</si>
  <si>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</si>
  <si>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</si>
  <si>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</si>
  <si>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</si>
  <si>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</si>
  <si>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</si>
  <si>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</si>
  <si>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</si>
  <si>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</si>
  <si>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</si>
  <si>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</si>
  <si>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</si>
  <si>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</si>
  <si>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</si>
  <si>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</si>
  <si>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</si>
  <si>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</si>
  <si>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</si>
  <si>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</si>
  <si>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</si>
  <si>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</si>
  <si>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</si>
  <si>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</si>
  <si>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</si>
  <si>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</si>
  <si>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</si>
  <si>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</si>
  <si>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</si>
  <si>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</si>
  <si>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</si>
  <si>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</si>
  <si>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</si>
  <si>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</si>
  <si>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</si>
  <si>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</si>
  <si>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</si>
  <si>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</si>
  <si>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</si>
  <si>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</si>
  <si>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</si>
  <si>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</si>
  <si>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</si>
  <si>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</si>
  <si>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</si>
  <si>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</si>
  <si>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</si>
  <si>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</si>
  <si>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</si>
  <si>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</si>
  <si>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</si>
  <si>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</si>
  <si>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</si>
  <si>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</si>
  <si>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</si>
  <si>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</si>
  <si>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</si>
  <si>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</si>
  <si>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</si>
  <si>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</si>
  <si>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</si>
  <si>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</si>
  <si>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</si>
  <si>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</si>
  <si>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</si>
  <si>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</si>
  <si>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</si>
  <si>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</si>
  <si>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</si>
  <si>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</si>
  <si>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</si>
  <si>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</si>
  <si>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</si>
  <si>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</si>
  <si>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</si>
  <si>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</si>
  <si>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</si>
  <si>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</si>
  <si>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</si>
  <si>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</si>
  <si>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</si>
  <si>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</si>
  <si>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</si>
  <si>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</si>
  <si>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</si>
  <si>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</si>
  <si>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</si>
  <si>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</si>
  <si>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</si>
  <si>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</si>
  <si>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</si>
  <si>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</si>
  <si>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</si>
  <si>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</si>
  <si>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</si>
  <si>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</si>
  <si>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</si>
  <si>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</si>
  <si>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</si>
  <si>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</si>
  <si>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</si>
  <si>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</si>
  <si>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</si>
  <si>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</si>
  <si>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</si>
  <si>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</si>
  <si>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</si>
  <si>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</si>
  <si>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</si>
  <si>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</si>
  <si>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</si>
  <si>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</si>
  <si>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</si>
  <si>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</si>
  <si>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</si>
  <si>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</si>
  <si>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</si>
  <si>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</si>
  <si>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</si>
  <si>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</si>
  <si>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</si>
  <si>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</si>
  <si>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</si>
  <si>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</si>
  <si>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</si>
  <si>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</si>
  <si>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</si>
  <si>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</si>
  <si>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</si>
  <si>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</si>
  <si>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</si>
  <si>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</si>
  <si>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</si>
  <si>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</si>
  <si>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</si>
  <si>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</si>
  <si>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</si>
  <si>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</si>
  <si>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</si>
  <si>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</si>
  <si>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</si>
  <si>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</si>
  <si>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</si>
  <si>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</si>
  <si>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</si>
  <si>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</si>
  <si>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</si>
  <si>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</si>
  <si>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</si>
  <si>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</si>
  <si>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</si>
  <si>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</si>
  <si>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</si>
  <si>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</si>
  <si>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</si>
  <si>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</si>
  <si>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</si>
  <si>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</si>
  <si>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</si>
  <si>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</si>
  <si>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</si>
  <si>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</si>
  <si>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</si>
  <si>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</si>
  <si>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</si>
  <si>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</si>
  <si>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</si>
  <si>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</si>
  <si>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</si>
  <si>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</si>
  <si>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</si>
  <si>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</si>
  <si>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</si>
  <si>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</si>
  <si>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</si>
  <si>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</si>
  <si>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</si>
  <si>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</si>
  <si>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</si>
  <si>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</si>
  <si>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</si>
  <si>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</si>
  <si>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</si>
  <si>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</si>
  <si>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</si>
  <si>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</si>
  <si>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</si>
  <si>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</si>
  <si>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</si>
  <si>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</si>
  <si>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</si>
  <si>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</si>
  <si>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</si>
  <si>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</si>
  <si>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</si>
  <si>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</si>
  <si>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</si>
  <si>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</si>
  <si>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</si>
  <si>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</si>
  <si>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</si>
  <si>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</si>
  <si>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</si>
  <si>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</si>
  <si>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</si>
  <si>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</si>
  <si>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</si>
  <si>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</si>
  <si>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</si>
  <si>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</si>
  <si>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</si>
  <si>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</si>
  <si>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</si>
  <si>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</si>
  <si>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</si>
  <si>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</si>
  <si>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</si>
  <si>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</si>
  <si>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</si>
  <si>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</si>
  <si>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</si>
  <si>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</si>
  <si>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</si>
  <si>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</si>
  <si>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</si>
  <si>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</si>
  <si>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</si>
  <si>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</si>
  <si>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</si>
  <si>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</si>
  <si>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</si>
  <si>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</si>
  <si>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</si>
  <si>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</si>
  <si>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</si>
  <si>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</si>
  <si>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</si>
  <si>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</si>
  <si>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</si>
  <si>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</si>
  <si>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</si>
  <si>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</si>
  <si>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</si>
  <si>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</si>
  <si>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</si>
  <si>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</si>
  <si>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</si>
  <si>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</si>
  <si>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</si>
  <si>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</si>
  <si>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</si>
  <si>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</si>
  <si>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</si>
  <si>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</si>
  <si>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</si>
  <si>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</si>
  <si>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</si>
  <si>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</si>
  <si>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</si>
  <si>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</si>
  <si>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</si>
  <si>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</si>
  <si>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</si>
  <si>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</si>
  <si>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</si>
  <si>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</si>
  <si>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</si>
  <si>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</si>
  <si>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</si>
  <si>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</si>
  <si>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</si>
  <si>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</si>
  <si>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</si>
  <si>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</si>
  <si>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</si>
  <si>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</si>
  <si>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</si>
  <si>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</si>
  <si>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</si>
  <si>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</si>
  <si>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</si>
  <si>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</si>
  <si>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</si>
  <si>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</si>
  <si>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</si>
  <si>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</si>
  <si>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</si>
  <si>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</si>
  <si>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</si>
  <si>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</si>
  <si>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</si>
  <si>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</si>
  <si>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</si>
  <si>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</si>
  <si>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</si>
  <si>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</si>
  <si>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</si>
  <si>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</si>
  <si>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</si>
  <si>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</si>
  <si>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</si>
  <si>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</si>
  <si>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</si>
  <si>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</si>
  <si>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</si>
  <si>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</si>
  <si>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</si>
  <si>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</si>
  <si>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</si>
  <si>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</si>
  <si>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</si>
  <si>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</si>
  <si>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</si>
  <si>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</si>
  <si>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</si>
  <si>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</si>
  <si>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</si>
  <si>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</si>
  <si>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</si>
  <si>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</si>
  <si>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</si>
  <si>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</si>
  <si>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</si>
  <si>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</si>
  <si>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</si>
  <si>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</si>
  <si>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</si>
  <si>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</si>
  <si>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</si>
  <si>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</si>
  <si>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</si>
  <si>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</si>
  <si>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</si>
  <si>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</si>
  <si>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</si>
  <si>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</si>
  <si>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</si>
  <si>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</si>
  <si>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</si>
  <si>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</si>
  <si>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</si>
  <si>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</si>
  <si>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</si>
  <si>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</si>
  <si>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</si>
  <si>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</si>
  <si>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</si>
  <si>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</si>
  <si>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</si>
  <si>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</si>
  <si>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</si>
  <si>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</si>
  <si>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</si>
  <si>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</si>
  <si>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</si>
  <si>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</si>
  <si>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</si>
  <si>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</si>
  <si>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</si>
  <si>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</si>
  <si>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</si>
  <si>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</si>
  <si>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</si>
  <si>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</si>
  <si>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</si>
  <si>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</si>
  <si>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</si>
  <si>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</si>
  <si>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</si>
  <si>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</si>
  <si>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</si>
  <si>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</si>
  <si>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</si>
  <si>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</si>
  <si>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</si>
  <si>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</si>
  <si>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</si>
  <si>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</si>
  <si>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</si>
  <si>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</si>
  <si>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</si>
  <si>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</si>
  <si>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</si>
  <si>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</si>
  <si>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</si>
  <si>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</si>
  <si>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</si>
  <si>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</si>
  <si>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</si>
  <si>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</si>
  <si>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</si>
  <si>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</si>
  <si>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</si>
  <si>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</si>
  <si>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</si>
  <si>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</si>
  <si>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</si>
  <si>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</si>
  <si>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</si>
  <si>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</si>
  <si>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</si>
  <si>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</si>
  <si>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</si>
  <si>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</si>
  <si>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</si>
  <si>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</si>
  <si>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</si>
  <si>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</si>
  <si>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</si>
  <si>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</si>
  <si>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</si>
  <si>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</si>
  <si>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</si>
  <si>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</si>
  <si>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</si>
  <si>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</si>
  <si>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</si>
  <si>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</si>
  <si>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</si>
  <si>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</si>
  <si>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</si>
  <si>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</si>
  <si>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</si>
  <si>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</si>
  <si>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</si>
  <si>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</si>
  <si>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</si>
  <si>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</si>
  <si>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</si>
  <si>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</si>
  <si>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</si>
  <si>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</si>
  <si>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</si>
  <si>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</si>
  <si>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</si>
  <si>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</si>
  <si>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</si>
  <si>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</si>
  <si>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</si>
  <si>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</si>
  <si>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</si>
  <si>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</si>
  <si>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</si>
  <si>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</si>
  <si>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</si>
  <si>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</si>
  <si>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</si>
  <si>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</si>
  <si>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</si>
  <si>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</si>
  <si>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</si>
  <si>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</si>
  <si>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</si>
  <si>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</si>
  <si>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</si>
  <si>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</si>
  <si>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</si>
  <si>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</si>
  <si>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</si>
  <si>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</si>
  <si>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</si>
  <si>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</si>
  <si>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</si>
  <si>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</si>
  <si>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</si>
  <si>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</si>
  <si>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</si>
  <si>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</si>
  <si>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</si>
  <si>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</si>
  <si>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</si>
  <si>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</si>
  <si>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</si>
  <si>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</si>
  <si>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</si>
  <si>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</si>
  <si>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</si>
  <si>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</si>
  <si>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</si>
  <si>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</si>
  <si>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</si>
  <si>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</si>
  <si>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</si>
  <si>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</si>
  <si>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</si>
  <si>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</si>
  <si>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</si>
  <si>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</si>
  <si>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</si>
  <si>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</si>
  <si>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</si>
  <si>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</si>
  <si>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</si>
  <si>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</si>
  <si>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</si>
  <si>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</si>
  <si>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</si>
  <si>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</si>
  <si>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</si>
  <si>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</si>
  <si>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</si>
  <si>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</si>
  <si>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</si>
  <si>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</si>
  <si>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</si>
  <si>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</si>
  <si>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</si>
  <si>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</si>
  <si>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</si>
  <si>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</si>
  <si>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</si>
  <si>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</si>
  <si>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</si>
  <si>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</si>
  <si>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</si>
  <si>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</si>
  <si>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</si>
  <si>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</si>
  <si>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</si>
  <si>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</si>
  <si>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</si>
  <si>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</si>
  <si>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</si>
  <si>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</si>
  <si>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</si>
  <si>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</si>
  <si>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</si>
  <si>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</si>
  <si>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</si>
  <si>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</si>
  <si>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</si>
  <si>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</si>
  <si>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</si>
  <si>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</si>
  <si>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</si>
  <si>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</si>
  <si>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</si>
  <si>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</si>
  <si>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</si>
  <si>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</si>
  <si>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</si>
  <si>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</si>
  <si>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</si>
  <si>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</si>
  <si>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</si>
  <si>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</si>
  <si>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</si>
  <si>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</si>
  <si>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</si>
  <si>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</si>
  <si>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</si>
  <si>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</si>
  <si>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</si>
  <si>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</si>
  <si>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</si>
  <si>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</si>
  <si>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</si>
  <si>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</si>
  <si>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</si>
  <si>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</si>
  <si>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</si>
  <si>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</si>
  <si>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</si>
  <si>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</si>
  <si>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</si>
  <si>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</si>
  <si>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</si>
  <si>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</si>
  <si>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</si>
  <si>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</si>
  <si>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</si>
  <si>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</si>
  <si>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</si>
  <si>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</si>
  <si>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</si>
  <si>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</si>
  <si>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</si>
  <si>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</si>
  <si>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</si>
  <si>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</si>
  <si>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</si>
  <si>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</si>
  <si>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</si>
  <si>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</si>
  <si>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</si>
  <si>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</si>
  <si>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</si>
  <si>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</si>
  <si>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</si>
  <si>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</si>
  <si>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</si>
  <si>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</si>
  <si>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</si>
  <si>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</si>
  <si>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</si>
  <si>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</si>
  <si>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</si>
  <si>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</si>
  <si>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</si>
  <si>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</si>
  <si>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</si>
  <si>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</si>
  <si>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</si>
  <si>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</si>
  <si>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</si>
  <si>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</si>
  <si>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</si>
  <si>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</si>
  <si>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</si>
  <si>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</si>
  <si>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</si>
  <si>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</si>
  <si>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</si>
  <si>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</si>
  <si>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</si>
  <si>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</si>
  <si>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</si>
  <si>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</si>
  <si>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</si>
  <si>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</si>
  <si>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</si>
  <si>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</si>
  <si>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</si>
  <si>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</si>
  <si>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</si>
  <si>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</si>
  <si>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</si>
  <si>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</si>
  <si>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</si>
  <si>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</si>
  <si>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</si>
  <si>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</si>
  <si>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</si>
  <si>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</si>
  <si>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</si>
  <si>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</si>
  <si>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</si>
  <si>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</si>
  <si>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</si>
  <si>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</si>
  <si>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</si>
  <si>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</si>
  <si>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</si>
  <si>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</si>
  <si>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</si>
  <si>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</si>
  <si>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</si>
  <si>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</si>
  <si>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</si>
  <si>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</si>
  <si>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</si>
  <si>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</si>
  <si>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</si>
  <si>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</si>
  <si>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</si>
  <si>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</si>
  <si>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</si>
  <si>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</si>
  <si>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</si>
  <si>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</si>
  <si>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</si>
  <si>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</si>
  <si>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</si>
  <si>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</si>
  <si>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</si>
  <si>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</si>
  <si>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</si>
  <si>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</si>
  <si>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</si>
  <si>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</si>
  <si>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</si>
  <si>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</si>
  <si>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</si>
  <si>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</si>
  <si>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</si>
  <si>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</si>
  <si>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</si>
  <si>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</si>
  <si>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</si>
  <si>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</si>
  <si>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</si>
  <si>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</si>
  <si>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</si>
  <si>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</si>
  <si>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</si>
  <si>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</si>
  <si>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</si>
  <si>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</si>
  <si>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</si>
  <si>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</si>
  <si>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</si>
  <si>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</si>
  <si>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</si>
  <si>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</si>
  <si>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</si>
  <si>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</si>
  <si>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</si>
  <si>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</si>
  <si>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</si>
  <si>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</si>
  <si>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</si>
  <si>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</si>
  <si>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</si>
  <si>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</si>
  <si>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</si>
  <si>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</si>
  <si>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</si>
  <si>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</si>
  <si>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</si>
  <si>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</si>
  <si>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</si>
  <si>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</si>
  <si>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</si>
  <si>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</si>
  <si>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</si>
  <si>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</si>
  <si>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</si>
  <si>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</si>
  <si>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</si>
  <si>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</si>
  <si>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</si>
  <si>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</si>
  <si>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</si>
  <si>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</si>
  <si>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</si>
  <si>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</si>
  <si>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</si>
  <si>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</si>
  <si>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</si>
  <si>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</si>
  <si>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</si>
  <si>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</si>
  <si>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</si>
  <si>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</si>
  <si>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</si>
  <si>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</si>
  <si>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</si>
  <si>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</si>
  <si>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</si>
  <si>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</si>
  <si>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</si>
  <si>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</si>
  <si>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</si>
  <si>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</si>
  <si>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</si>
  <si>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</si>
  <si>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</si>
  <si>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</si>
  <si>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</si>
  <si>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</si>
  <si>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</si>
  <si>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</si>
  <si>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</si>
  <si>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</si>
  <si>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</si>
  <si>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</si>
  <si>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</si>
  <si>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</si>
  <si>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</si>
  <si>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</si>
  <si>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</si>
  <si>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</si>
  <si>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</si>
  <si>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</si>
  <si>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</si>
  <si>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</si>
  <si>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</si>
  <si>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</si>
  <si>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</si>
  <si>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</si>
  <si>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</si>
  <si>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</si>
  <si>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</si>
  <si>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</si>
  <si>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</si>
  <si>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</si>
  <si>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</si>
  <si>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</si>
  <si>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</si>
  <si>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</si>
  <si>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</si>
  <si>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</si>
  <si>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</si>
  <si>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</si>
  <si>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</si>
  <si>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</si>
  <si>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</si>
  <si>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</si>
  <si>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</si>
  <si>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</si>
  <si>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</si>
  <si>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</si>
  <si>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</si>
  <si>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</si>
  <si>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</si>
  <si>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</si>
  <si>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</si>
  <si>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</si>
  <si>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</si>
  <si>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</si>
  <si>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</si>
  <si>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</si>
  <si>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</si>
  <si>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</si>
  <si>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</si>
  <si>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</si>
  <si>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</si>
  <si>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</si>
  <si>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</si>
  <si>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</si>
  <si>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</si>
  <si>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</si>
  <si>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</si>
  <si>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</si>
  <si>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</si>
  <si>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</si>
  <si>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</si>
  <si>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</si>
  <si>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</si>
  <si>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</si>
  <si>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</si>
  <si>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</si>
  <si>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</si>
  <si>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</si>
  <si>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</si>
  <si>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</si>
  <si>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</si>
  <si>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</si>
  <si>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</si>
  <si>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</si>
  <si>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</si>
  <si>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</si>
  <si>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</si>
  <si>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</si>
  <si>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</si>
  <si>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</si>
  <si>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</si>
  <si>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</si>
  <si>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</si>
  <si>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</si>
  <si>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</si>
  <si>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</si>
  <si>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</si>
  <si>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</si>
  <si>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</si>
  <si>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</si>
  <si>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</si>
  <si>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</si>
  <si>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</si>
  <si>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</si>
  <si>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</si>
  <si>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</si>
  <si>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</si>
  <si>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</si>
  <si>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</si>
  <si>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</si>
  <si>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</si>
  <si>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</si>
  <si>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</si>
  <si>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</si>
  <si>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</si>
  <si>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</si>
  <si>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</si>
  <si>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</si>
  <si>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</si>
  <si>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</si>
  <si>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</si>
  <si>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</si>
  <si>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</si>
  <si>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</si>
  <si>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</si>
  <si>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</si>
  <si>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</si>
  <si>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</si>
  <si>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</si>
  <si>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</si>
  <si>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</si>
  <si>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</si>
  <si>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</si>
  <si>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</si>
  <si>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</si>
  <si>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</si>
  <si>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</si>
  <si>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</si>
  <si>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</si>
  <si>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</si>
  <si>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</si>
  <si>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</si>
  <si>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</si>
  <si>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</si>
  <si>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</si>
  <si>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</si>
  <si>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</si>
  <si>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</si>
  <si>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</si>
  <si>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</si>
  <si>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</si>
  <si>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</si>
  <si>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</si>
  <si>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</si>
  <si>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</si>
  <si>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</si>
  <si>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</si>
  <si>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</si>
  <si>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</si>
  <si>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</si>
  <si>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</si>
  <si>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</si>
  <si>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</si>
  <si>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</si>
  <si>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</si>
  <si>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</si>
  <si>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</si>
  <si>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</si>
  <si>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</si>
  <si>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</si>
  <si>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</si>
  <si>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</si>
  <si>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</si>
  <si>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</si>
  <si>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</si>
  <si>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</si>
  <si>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</si>
  <si>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</si>
  <si>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</si>
  <si>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</si>
  <si>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</si>
  <si>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</si>
  <si>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</si>
  <si>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</si>
  <si>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</si>
  <si>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</si>
  <si>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</si>
  <si>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</si>
  <si>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</si>
  <si>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</si>
  <si>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</si>
  <si>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</si>
  <si>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</si>
  <si>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</si>
  <si>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</si>
  <si>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</si>
  <si>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</si>
  <si>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</si>
  <si>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</si>
  <si>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</si>
  <si>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</si>
  <si>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</si>
  <si>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</si>
  <si>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</si>
  <si>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</si>
  <si>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</si>
  <si>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</si>
  <si>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</si>
  <si>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</si>
  <si>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</si>
  <si>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</si>
  <si>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</si>
  <si>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</si>
  <si>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</si>
  <si>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</si>
  <si>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</si>
  <si>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</si>
  <si>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</si>
  <si>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</si>
  <si>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</si>
  <si>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</si>
  <si>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</si>
  <si>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</si>
  <si>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</si>
  <si>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</si>
  <si>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</si>
  <si>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</si>
  <si>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</si>
  <si>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</si>
  <si>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</si>
  <si>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</si>
  <si>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</si>
  <si>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</si>
  <si>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</si>
  <si>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</si>
  <si>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</si>
  <si>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</si>
  <si>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</si>
  <si>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</si>
  <si>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</si>
  <si>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</si>
  <si>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</si>
  <si>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</si>
  <si>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</si>
  <si>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</si>
  <si>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</si>
  <si>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</si>
  <si>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</si>
  <si>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</si>
  <si>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</si>
  <si>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</si>
  <si>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</si>
  <si>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</si>
  <si>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</si>
  <si>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</si>
  <si>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</si>
  <si>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</si>
  <si>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</si>
  <si>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</si>
  <si>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</si>
  <si>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</si>
  <si>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</si>
  <si>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</si>
  <si>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</si>
  <si>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</si>
  <si>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</si>
  <si>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</si>
  <si>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</si>
  <si>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</si>
  <si>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</si>
  <si>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</si>
  <si>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</si>
  <si>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</si>
  <si>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</si>
  <si>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</si>
  <si>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</si>
  <si>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</si>
  <si>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</si>
  <si>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</si>
  <si>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</si>
  <si>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</si>
  <si>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</si>
  <si>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</si>
  <si>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</si>
  <si>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</si>
  <si>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</si>
  <si>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</si>
  <si>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</si>
  <si>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</si>
  <si>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</si>
  <si>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</si>
  <si>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</si>
  <si>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</si>
  <si>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</si>
  <si>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</si>
  <si>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</si>
  <si>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</si>
  <si>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</si>
  <si>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</si>
  <si>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</si>
  <si>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</si>
  <si>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</si>
  <si>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</si>
  <si>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</si>
  <si>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</si>
  <si>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</si>
  <si>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</si>
  <si>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</si>
  <si>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</si>
  <si>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</si>
  <si>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</si>
  <si>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</si>
  <si>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</si>
  <si>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</si>
  <si>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</si>
  <si>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</si>
  <si>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</si>
  <si>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</si>
  <si>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</si>
  <si>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</si>
  <si>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</si>
  <si>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</si>
  <si>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</si>
  <si>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</si>
  <si>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</si>
  <si>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</si>
  <si>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</si>
  <si>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</si>
  <si>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</si>
  <si>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</si>
  <si>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</si>
  <si>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</si>
  <si>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</si>
  <si>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</si>
  <si>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</si>
  <si>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</si>
  <si>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</si>
  <si>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</si>
  <si>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</si>
  <si>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</si>
  <si>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</si>
  <si>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</si>
  <si>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</si>
  <si>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</si>
  <si>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</si>
  <si>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</si>
  <si>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</si>
  <si>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</si>
  <si>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</si>
  <si>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</si>
  <si>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</si>
  <si>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</si>
  <si>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</si>
  <si>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</si>
  <si>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</si>
  <si>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</si>
  <si>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</si>
  <si>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</si>
  <si>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</si>
  <si>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</si>
  <si>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</si>
  <si>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</si>
  <si>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</si>
  <si>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</si>
  <si>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</si>
  <si>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</si>
  <si>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</si>
  <si>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</si>
  <si>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</si>
  <si>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</si>
  <si>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</si>
  <si>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</si>
  <si>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</si>
  <si>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</si>
  <si>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</si>
  <si>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</si>
  <si>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</si>
  <si>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</si>
  <si>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</si>
  <si>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</si>
  <si>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</si>
  <si>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</si>
  <si>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</si>
  <si>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</si>
  <si>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</si>
  <si>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</si>
  <si>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</si>
  <si>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</si>
  <si>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</si>
  <si>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</si>
  <si>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</si>
  <si>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</si>
  <si>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</si>
  <si>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</si>
  <si>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</si>
  <si>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</si>
  <si>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</si>
  <si>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</si>
  <si>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</si>
  <si>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</si>
  <si>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</si>
  <si>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</si>
  <si>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</si>
  <si>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</si>
  <si>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</si>
  <si>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</si>
  <si>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</si>
  <si>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</si>
  <si>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</si>
  <si>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</si>
  <si>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</si>
  <si>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</si>
  <si>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</si>
  <si>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</si>
  <si>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</si>
  <si>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</si>
  <si>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</si>
  <si>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</si>
  <si>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</si>
  <si>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</si>
  <si>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</si>
  <si>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</si>
  <si>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</si>
  <si>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</si>
  <si>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</si>
  <si>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</si>
  <si>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</si>
  <si>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</si>
  <si>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</si>
  <si>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</si>
  <si>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</si>
  <si>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</si>
  <si>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</si>
  <si>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</si>
  <si>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</si>
  <si>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</si>
  <si>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</si>
  <si>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</si>
  <si>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</si>
  <si>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</si>
  <si>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</si>
  <si>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</si>
  <si>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</si>
  <si>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</si>
  <si>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</si>
  <si>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</si>
  <si>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</si>
  <si>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</si>
  <si>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</si>
  <si>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</si>
  <si>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</si>
  <si>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</si>
  <si>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</si>
  <si>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</si>
  <si>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</si>
  <si>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</si>
  <si>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</si>
  <si>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</si>
  <si>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</si>
  <si>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</si>
  <si>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</si>
  <si>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</si>
  <si>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</si>
  <si>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</si>
  <si>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</si>
  <si>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</si>
  <si>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</si>
  <si>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</si>
  <si>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</si>
  <si>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</si>
  <si>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</si>
  <si>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</si>
  <si>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</si>
  <si>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</si>
  <si>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</si>
  <si>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</si>
  <si>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</si>
  <si>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</si>
  <si>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</si>
  <si>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</si>
  <si>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</si>
  <si>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</si>
  <si>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</si>
  <si>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</si>
  <si>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</si>
  <si>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</si>
  <si>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</si>
  <si>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</si>
  <si>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</si>
  <si>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</si>
  <si>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</si>
  <si>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</si>
  <si>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</si>
  <si>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</si>
  <si>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</si>
  <si>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</si>
  <si>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</si>
  <si>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</si>
  <si>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</si>
  <si>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</si>
  <si>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</si>
  <si>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</si>
  <si>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</si>
  <si>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</si>
  <si>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</si>
  <si>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</si>
  <si>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</si>
  <si>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</si>
  <si>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</si>
  <si>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</si>
  <si>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</si>
  <si>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</si>
  <si>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</si>
  <si>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</si>
  <si>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</si>
  <si>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</si>
  <si>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</si>
  <si>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</si>
  <si>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</si>
  <si>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</si>
  <si>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</si>
  <si>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</si>
  <si>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</si>
  <si>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</si>
  <si>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</si>
  <si>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</si>
  <si>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</si>
  <si>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</si>
  <si>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</si>
  <si>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</si>
  <si>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</si>
  <si>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</si>
  <si>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</si>
  <si>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</si>
  <si>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</si>
  <si>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</si>
  <si>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</si>
  <si>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</si>
  <si>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</si>
  <si>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</si>
  <si>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</si>
  <si>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</si>
  <si>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</si>
  <si>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</si>
  <si>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</si>
  <si>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</si>
  <si>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</si>
  <si>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</si>
  <si>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</si>
  <si>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</si>
  <si>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</si>
  <si>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</si>
  <si>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</si>
  <si>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</si>
  <si>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</si>
  <si>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</si>
  <si>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</si>
  <si>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</si>
  <si>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</si>
  <si>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</si>
  <si>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</si>
  <si>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</si>
  <si>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</si>
  <si>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</si>
  <si>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</si>
  <si>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</si>
  <si>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</si>
  <si>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</si>
  <si>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</si>
  <si>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</si>
  <si>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</si>
  <si>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</si>
  <si>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</si>
  <si>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</si>
  <si>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</si>
  <si>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</si>
  <si>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</si>
  <si>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</si>
  <si>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</si>
  <si>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</si>
  <si>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</si>
  <si>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</si>
  <si>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</si>
  <si>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</si>
  <si>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</si>
  <si>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</si>
  <si>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</si>
  <si>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</si>
  <si>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</si>
  <si>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</si>
  <si>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</si>
  <si>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</si>
  <si>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</si>
  <si>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</si>
  <si>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</si>
  <si>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</si>
  <si>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</si>
  <si>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</si>
  <si>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</si>
  <si>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</si>
  <si>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</si>
  <si>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</si>
  <si>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</si>
  <si>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</si>
  <si>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</si>
  <si>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</si>
  <si>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</si>
  <si>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</si>
  <si>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</si>
  <si>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</si>
  <si>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</si>
  <si>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</si>
  <si>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</si>
  <si>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</si>
  <si>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</si>
  <si>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</si>
  <si>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</si>
  <si>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</si>
  <si>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</si>
  <si>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</si>
  <si>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</si>
  <si>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</si>
  <si>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</si>
  <si>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</si>
  <si>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</si>
  <si>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</si>
  <si>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</si>
  <si>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</si>
  <si>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</si>
  <si>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</si>
  <si>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</si>
  <si>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</si>
  <si>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</si>
  <si>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</si>
  <si>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</si>
  <si>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</si>
  <si>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</si>
  <si>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</si>
  <si>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</si>
  <si>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</si>
  <si>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</si>
  <si>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</si>
  <si>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</si>
  <si>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</si>
  <si>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</si>
  <si>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</si>
  <si>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</si>
  <si>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</si>
  <si>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</si>
  <si>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</si>
  <si>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</si>
  <si>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</si>
  <si>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</si>
  <si>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</si>
  <si>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</si>
  <si>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</si>
  <si>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</si>
  <si>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</si>
  <si>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</si>
  <si>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</si>
  <si>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</si>
  <si>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</si>
  <si>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</si>
  <si>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</si>
  <si>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</si>
  <si>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</si>
  <si>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</si>
  <si>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</si>
  <si>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</si>
  <si>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</si>
  <si>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</si>
  <si>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</si>
  <si>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</si>
  <si>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</si>
  <si>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</si>
  <si>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</si>
  <si>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</si>
  <si>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</si>
  <si>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</si>
  <si>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</si>
  <si>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</si>
  <si>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</si>
  <si>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</si>
  <si>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</si>
  <si>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</si>
  <si>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</si>
  <si>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</si>
  <si>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</si>
  <si>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</si>
  <si>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</si>
  <si>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</si>
  <si>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</si>
  <si>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</si>
  <si>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</si>
  <si>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</si>
  <si>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</si>
  <si>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</si>
  <si>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</si>
  <si>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</si>
  <si>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</si>
  <si>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</si>
  <si>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</si>
  <si>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</si>
  <si>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</si>
  <si>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</si>
  <si>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</si>
  <si>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</si>
  <si>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</si>
  <si>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</si>
  <si>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</si>
  <si>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</si>
  <si>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</si>
  <si>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</si>
  <si>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</si>
  <si>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</si>
  <si>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</si>
  <si>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</si>
  <si>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</si>
  <si>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</si>
  <si>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</si>
  <si>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</si>
  <si>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</si>
  <si>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</si>
  <si>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</si>
  <si>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</si>
  <si>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</si>
  <si>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</si>
  <si>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</si>
  <si>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</si>
  <si>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</si>
  <si>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</si>
  <si>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</si>
  <si>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</si>
  <si>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</si>
  <si>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</si>
  <si>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</si>
  <si>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</si>
  <si>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</si>
  <si>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</si>
  <si>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</si>
  <si>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</si>
  <si>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</si>
  <si>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</si>
  <si>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</si>
  <si>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</si>
  <si>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</si>
  <si>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</si>
  <si>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</si>
  <si>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</si>
  <si>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</si>
  <si>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</si>
  <si>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</si>
  <si>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</si>
  <si>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</si>
  <si>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</si>
  <si>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</si>
  <si>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</si>
  <si>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</si>
  <si>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</si>
  <si>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</si>
  <si>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</si>
  <si>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</si>
  <si>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</si>
  <si>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</si>
  <si>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</si>
  <si>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</si>
  <si>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</si>
  <si>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</si>
  <si>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</si>
  <si>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</si>
  <si>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</si>
  <si>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</si>
  <si>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</si>
  <si>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</si>
  <si>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</si>
  <si>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</si>
  <si>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</si>
  <si>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</si>
  <si>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</si>
  <si>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</si>
  <si>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</si>
  <si>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</si>
  <si>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</si>
  <si>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</si>
  <si>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</si>
  <si>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</si>
  <si>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</si>
  <si>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</si>
  <si>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</si>
  <si>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</si>
  <si>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</si>
  <si>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</si>
  <si>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</si>
  <si>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</si>
  <si>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</si>
  <si>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</si>
  <si>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</si>
  <si>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</si>
  <si>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</si>
  <si>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</si>
  <si>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</si>
  <si>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</si>
  <si>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</si>
  <si>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</si>
  <si>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</si>
  <si>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</si>
  <si>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</si>
  <si>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</si>
  <si>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</si>
  <si>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</si>
  <si>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</si>
  <si>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</si>
  <si>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</si>
  <si>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</si>
  <si>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</si>
  <si>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</si>
  <si>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</si>
  <si>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</si>
  <si>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</si>
  <si>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</si>
  <si>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</si>
  <si>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</si>
  <si>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</si>
  <si>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</si>
  <si>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</si>
  <si>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</si>
  <si>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</si>
  <si>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</si>
  <si>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</si>
  <si>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</si>
  <si>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</si>
  <si>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</si>
  <si>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</si>
  <si>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</si>
  <si>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</si>
  <si>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</si>
  <si>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</si>
  <si>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</si>
  <si>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</si>
  <si>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</si>
  <si>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</si>
  <si>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</si>
  <si>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</si>
  <si>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</si>
  <si>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</si>
  <si>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</si>
  <si>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</si>
  <si>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</si>
  <si>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</si>
  <si>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</si>
  <si>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</si>
  <si>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</si>
  <si>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</si>
  <si>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</si>
  <si>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</si>
  <si>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</si>
  <si>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</si>
  <si>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</si>
  <si>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</si>
  <si>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</si>
  <si>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</si>
  <si>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</si>
  <si>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</si>
  <si>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</si>
  <si>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</si>
  <si>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</si>
  <si>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</si>
  <si>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</si>
  <si>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</si>
  <si>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</si>
  <si>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</si>
  <si>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</si>
  <si>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</si>
  <si>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</si>
  <si>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</si>
  <si>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</si>
  <si>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</si>
  <si>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</si>
  <si>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</si>
  <si>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</si>
  <si>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</si>
  <si>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</si>
  <si>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</si>
  <si>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</si>
  <si>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</si>
  <si>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</si>
  <si>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</si>
  <si>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</si>
  <si>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</si>
  <si>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</si>
  <si>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</si>
  <si>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</si>
  <si>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</si>
  <si>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</si>
  <si>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</si>
  <si>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</si>
  <si>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</si>
  <si>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</si>
  <si>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</si>
  <si>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</si>
  <si>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</si>
  <si>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</si>
  <si>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</si>
  <si>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</si>
  <si>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</si>
  <si>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</si>
  <si>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</si>
  <si>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</si>
  <si>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</si>
  <si>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</si>
  <si>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</si>
  <si>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</si>
  <si>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</si>
  <si>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</si>
  <si>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</si>
  <si>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</si>
  <si>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</si>
  <si>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</si>
  <si>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</si>
  <si>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</si>
  <si>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</si>
  <si>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</si>
  <si>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</si>
  <si>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</si>
  <si>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</si>
  <si>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</si>
  <si>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</si>
  <si>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</si>
  <si>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</si>
  <si>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</si>
  <si>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</si>
  <si>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</si>
  <si>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</si>
  <si>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</si>
  <si>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</si>
  <si>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</si>
  <si>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</si>
  <si>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</si>
  <si>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</si>
  <si>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</si>
  <si>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</si>
  <si>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</si>
  <si>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</si>
  <si>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</si>
  <si>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</si>
  <si>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</si>
  <si>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</si>
  <si>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</si>
  <si>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</si>
  <si>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</si>
  <si>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</si>
  <si>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</si>
  <si>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</si>
  <si>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</si>
  <si>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</si>
  <si>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</si>
  <si>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</si>
  <si>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</si>
  <si>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</si>
  <si>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</si>
  <si>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</si>
  <si>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</si>
  <si>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</si>
  <si>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</si>
  <si>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</si>
  <si>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</si>
  <si>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</si>
  <si>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</si>
  <si>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</si>
  <si>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</si>
  <si>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</si>
  <si>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</si>
  <si>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</si>
  <si>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</si>
  <si>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</si>
  <si>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</si>
  <si>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</si>
  <si>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</si>
  <si>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</si>
  <si>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</si>
  <si>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</si>
  <si>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</si>
  <si>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</si>
  <si>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</si>
  <si>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</si>
  <si>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</si>
  <si>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</si>
  <si>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</si>
  <si>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</si>
  <si>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</si>
  <si>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</si>
  <si>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</si>
  <si>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</si>
  <si>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</si>
  <si>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</si>
  <si>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</si>
  <si>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</si>
  <si>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</si>
  <si>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</si>
  <si>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</si>
  <si>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</si>
  <si>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</si>
  <si>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</si>
  <si>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</si>
  <si>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</si>
  <si>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</si>
  <si>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</si>
  <si>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</si>
  <si>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</si>
  <si>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</si>
  <si>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</si>
  <si>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</si>
  <si>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</si>
  <si>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</si>
  <si>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</si>
  <si>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</si>
  <si>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</si>
  <si>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</si>
  <si>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</si>
  <si>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</si>
  <si>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</si>
  <si>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</si>
  <si>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</si>
  <si>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</si>
  <si>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</si>
  <si>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</si>
  <si>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</si>
  <si>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</si>
  <si>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</si>
  <si>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</si>
  <si>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</si>
  <si>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</si>
  <si>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</si>
  <si>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</si>
  <si>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</si>
  <si>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</si>
  <si>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</si>
  <si>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</si>
  <si>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</si>
  <si>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</si>
  <si>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</si>
  <si>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</si>
  <si>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</si>
  <si>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</si>
  <si>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</si>
  <si>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</si>
  <si>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</si>
  <si>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</si>
  <si>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</si>
  <si>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</si>
  <si>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</si>
  <si>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</si>
  <si>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</si>
  <si>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</si>
  <si>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</si>
  <si>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</si>
  <si>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</si>
  <si>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</si>
  <si>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</si>
  <si>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</si>
  <si>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</si>
  <si>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</si>
  <si>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</si>
  <si>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</si>
  <si>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</si>
  <si>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</si>
  <si>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</si>
  <si>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</si>
  <si>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</si>
  <si>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</si>
  <si>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</si>
  <si>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</si>
  <si>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</si>
  <si>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</si>
  <si>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</si>
  <si>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</si>
  <si>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</si>
  <si>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</si>
  <si>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</si>
  <si>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</si>
  <si>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</si>
  <si>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</si>
  <si>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</si>
  <si>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</si>
  <si>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</si>
  <si>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</si>
  <si>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</si>
  <si>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</si>
  <si>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</si>
  <si>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</si>
  <si>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</si>
  <si>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</si>
  <si>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</si>
  <si>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</si>
  <si>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</si>
  <si>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</si>
  <si>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</si>
  <si>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</si>
  <si>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</si>
  <si>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</si>
  <si>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</si>
  <si>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</si>
  <si>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</si>
  <si>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</si>
  <si>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</si>
  <si>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</si>
  <si>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</si>
  <si>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</si>
  <si>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</si>
  <si>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</si>
  <si>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</si>
  <si>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</si>
  <si>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</si>
  <si>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</si>
  <si>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</si>
  <si>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</si>
  <si>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</si>
  <si>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</si>
  <si>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</si>
  <si>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</si>
  <si>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</si>
  <si>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</si>
  <si>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</si>
  <si>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</si>
  <si>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</si>
  <si>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</si>
  <si>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</si>
  <si>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</si>
  <si>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</si>
  <si>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</si>
  <si>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</si>
  <si>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</si>
  <si>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</si>
  <si>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</si>
  <si>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</si>
  <si>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</si>
  <si>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</si>
  <si>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</si>
  <si>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</si>
  <si>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</si>
  <si>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</si>
  <si>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</si>
  <si>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</si>
  <si>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</si>
  <si>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</si>
  <si>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</si>
  <si>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</si>
  <si>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</si>
  <si>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</si>
  <si>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</si>
  <si>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</si>
  <si>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</si>
  <si>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</si>
  <si>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</si>
  <si>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</si>
  <si>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</si>
  <si>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</si>
  <si>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</si>
  <si>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</si>
  <si>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</si>
  <si>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</si>
  <si>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</si>
  <si>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</si>
  <si>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</si>
  <si>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</si>
  <si>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</si>
  <si>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</si>
  <si>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</si>
  <si>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</si>
  <si>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</si>
  <si>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</si>
  <si>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</si>
  <si>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</si>
  <si>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</si>
  <si>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</si>
  <si>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</si>
  <si>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</si>
  <si>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</si>
  <si>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</si>
  <si>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</si>
  <si>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</si>
  <si>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</si>
  <si>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</si>
  <si>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</si>
  <si>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</si>
  <si>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</si>
  <si>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</si>
  <si>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</si>
  <si>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</si>
  <si>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</si>
  <si>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</si>
  <si>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</si>
  <si>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</si>
  <si>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</si>
  <si>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</si>
  <si>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</si>
  <si>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</si>
  <si>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</si>
  <si>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</si>
  <si>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</si>
  <si>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</si>
  <si>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</si>
  <si>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</si>
  <si>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</si>
  <si>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</si>
  <si>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</si>
  <si>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</si>
  <si>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</si>
  <si>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</si>
  <si>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</si>
  <si>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</si>
  <si>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</si>
  <si>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</si>
  <si>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</si>
  <si>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</si>
  <si>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</si>
  <si>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</si>
  <si>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</si>
  <si>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</si>
  <si>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</si>
  <si>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</si>
  <si>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</si>
  <si>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</si>
  <si>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</si>
  <si>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</si>
  <si>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</si>
  <si>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</si>
  <si>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</si>
  <si>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</si>
  <si>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</si>
  <si>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</si>
  <si>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</si>
  <si>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</si>
  <si>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</si>
  <si>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</si>
  <si>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</si>
  <si>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</si>
  <si>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</si>
  <si>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</si>
  <si>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</si>
  <si>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</si>
  <si>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</si>
  <si>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</si>
  <si>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</si>
  <si>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</si>
  <si>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</si>
  <si>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</si>
  <si>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</si>
  <si>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</si>
  <si>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</si>
  <si>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</si>
  <si>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</si>
  <si>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</si>
  <si>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</si>
  <si>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</si>
  <si>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</si>
  <si>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</si>
  <si>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</si>
  <si>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</si>
  <si>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</si>
  <si>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</si>
  <si>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</si>
  <si>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</si>
  <si>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</si>
  <si>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</si>
  <si>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</si>
  <si>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</si>
  <si>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</si>
  <si>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</si>
  <si>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</si>
  <si>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</si>
  <si>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</si>
  <si>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</si>
  <si>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</si>
  <si>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</si>
  <si>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</si>
  <si>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</si>
  <si>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</si>
  <si>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</si>
  <si>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</si>
  <si>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</si>
  <si>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</si>
  <si>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</si>
  <si>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</si>
  <si>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</si>
  <si>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</si>
  <si>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</si>
  <si>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</si>
  <si>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</si>
  <si>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</si>
  <si>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</si>
  <si>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</si>
  <si>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</si>
  <si>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</si>
  <si>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</si>
  <si>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</si>
  <si>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</si>
  <si>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</si>
  <si>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</si>
  <si>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</si>
  <si>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</si>
  <si>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</si>
  <si>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</si>
  <si>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</si>
  <si>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</si>
  <si>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</si>
  <si>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</si>
  <si>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</si>
  <si>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</si>
  <si>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</si>
  <si>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</si>
  <si>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</si>
  <si>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</si>
  <si>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</si>
  <si>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</si>
  <si>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</si>
  <si>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</si>
  <si>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</si>
  <si>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</si>
  <si>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</si>
  <si>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</si>
  <si>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</si>
  <si>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</si>
  <si>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</si>
  <si>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</si>
  <si>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</si>
  <si>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</si>
  <si>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</si>
  <si>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</si>
  <si>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</si>
  <si>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</si>
  <si>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</si>
  <si>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</si>
  <si>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</si>
  <si>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</si>
  <si>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</si>
  <si>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</si>
  <si>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</si>
  <si>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</si>
  <si>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</si>
  <si>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</si>
  <si>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</si>
  <si>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</si>
  <si>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</si>
  <si>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</si>
  <si>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</si>
  <si>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</si>
  <si>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</si>
  <si>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</si>
  <si>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</si>
  <si>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</si>
  <si>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</si>
  <si>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</si>
  <si>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</si>
  <si>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</si>
  <si>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</si>
  <si>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</si>
  <si>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</si>
  <si>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</si>
  <si>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</si>
  <si>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</si>
  <si>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</si>
  <si>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</si>
  <si>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</si>
  <si>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</si>
  <si>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</si>
  <si>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</si>
  <si>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</si>
  <si>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</si>
  <si>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</si>
  <si>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</si>
  <si>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</si>
  <si>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</si>
  <si>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</si>
  <si>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</si>
  <si>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</si>
  <si>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</si>
  <si>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</si>
  <si>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</si>
  <si>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</si>
  <si>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</si>
  <si>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</si>
  <si>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</si>
  <si>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</si>
  <si>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</si>
  <si>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</si>
  <si>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</si>
  <si>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</si>
  <si>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</si>
  <si>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</si>
  <si>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</si>
  <si>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</si>
  <si>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</si>
  <si>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</si>
  <si>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</si>
  <si>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</si>
  <si>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</si>
  <si>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</si>
  <si>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</si>
  <si>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</si>
  <si>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</si>
  <si>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</si>
  <si>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</si>
  <si>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</si>
  <si>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</si>
  <si>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</si>
  <si>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</si>
  <si>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</si>
  <si>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</si>
  <si>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</si>
  <si>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</si>
  <si>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</si>
  <si>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</si>
  <si>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</si>
  <si>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</si>
  <si>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</si>
  <si>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</si>
  <si>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</si>
  <si>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</si>
  <si>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</si>
  <si>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</si>
  <si>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</si>
  <si>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</si>
  <si>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</si>
  <si>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</si>
  <si>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</si>
  <si>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</si>
  <si>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</si>
  <si>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</si>
  <si>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</si>
  <si>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</si>
  <si>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</si>
  <si>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</si>
  <si>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</si>
  <si>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</si>
  <si>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</si>
  <si>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</si>
  <si>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</si>
  <si>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</si>
  <si>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</si>
  <si>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</si>
  <si>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</si>
  <si>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</si>
  <si>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</si>
  <si>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</si>
  <si>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</si>
  <si>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</si>
  <si>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</si>
  <si>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</si>
  <si>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</si>
  <si>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</si>
  <si>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</si>
  <si>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</si>
  <si>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</si>
  <si>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</si>
  <si>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</si>
  <si>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</si>
  <si>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</si>
  <si>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</si>
  <si>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</si>
  <si>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</si>
  <si>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</si>
  <si>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</si>
  <si>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</si>
  <si>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</si>
  <si>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</si>
  <si>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</si>
  <si>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</si>
  <si>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</si>
  <si>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</si>
  <si>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</si>
  <si>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</si>
  <si>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</si>
  <si>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</si>
  <si>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</si>
  <si>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</si>
  <si>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</si>
  <si>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</si>
  <si>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</si>
  <si>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</si>
  <si>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</si>
  <si>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</si>
  <si>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</si>
  <si>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</si>
  <si>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</si>
  <si>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</si>
  <si>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</si>
  <si>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</si>
  <si>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</si>
  <si>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</si>
  <si>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</si>
  <si>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</si>
  <si>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</si>
  <si>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</si>
  <si>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</si>
  <si>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</si>
  <si>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</si>
  <si>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</si>
  <si>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</si>
  <si>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</si>
  <si>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</si>
  <si>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</si>
  <si>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</si>
  <si>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</si>
  <si>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</si>
  <si>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</si>
  <si>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</si>
  <si>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</si>
  <si>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</si>
  <si>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</si>
  <si>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</si>
  <si>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</si>
  <si>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</si>
  <si>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</si>
  <si>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</si>
  <si>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</si>
  <si>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</si>
  <si>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</si>
  <si>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</si>
  <si>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</si>
  <si>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</si>
  <si>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</si>
  <si>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</si>
  <si>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</si>
  <si>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</si>
  <si>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</si>
  <si>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</si>
  <si>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</si>
  <si>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</si>
  <si>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</si>
  <si>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</si>
  <si>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</si>
  <si>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</si>
  <si>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</si>
  <si>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</si>
  <si>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</si>
  <si>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</si>
  <si>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</si>
  <si>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</si>
  <si>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</si>
  <si>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</si>
  <si>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</si>
  <si>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</si>
  <si>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</si>
  <si>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</si>
  <si>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</si>
  <si>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</si>
  <si>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</si>
  <si>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</si>
  <si>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</si>
  <si>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</si>
  <si>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</si>
  <si>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</si>
  <si>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</si>
  <si>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</si>
  <si>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</si>
  <si>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</si>
  <si>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</si>
  <si>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</si>
  <si>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</si>
  <si>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</si>
  <si>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</si>
  <si>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</si>
  <si>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</si>
  <si>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</si>
  <si>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</si>
  <si>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</si>
  <si>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</si>
  <si>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</si>
  <si>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</si>
  <si>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</si>
  <si>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</si>
  <si>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</si>
  <si>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</si>
  <si>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</si>
  <si>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</si>
  <si>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</si>
  <si>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</si>
  <si>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</si>
  <si>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</si>
  <si>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</si>
  <si>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</si>
  <si>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</si>
  <si>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</si>
  <si>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</si>
  <si>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</si>
  <si>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</si>
  <si>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</si>
  <si>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</si>
  <si>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</si>
  <si>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</si>
  <si>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</si>
  <si>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</si>
  <si>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</si>
  <si>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</si>
  <si>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</si>
  <si>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</si>
  <si>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</si>
  <si>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</si>
  <si>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</si>
  <si>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</si>
  <si>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</si>
  <si>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</si>
  <si>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</si>
  <si>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</si>
  <si>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</si>
  <si>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</si>
  <si>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</si>
  <si>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</si>
  <si>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</si>
  <si>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</si>
  <si>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</si>
  <si>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</si>
  <si>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</si>
  <si>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</si>
  <si>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</si>
  <si>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</si>
  <si>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</si>
  <si>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</si>
  <si>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</si>
  <si>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</si>
  <si>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</si>
  <si>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</si>
  <si>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</si>
  <si>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</si>
  <si>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</si>
  <si>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</si>
  <si>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</si>
  <si>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</si>
  <si>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</si>
  <si>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</si>
  <si>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</si>
  <si>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</si>
  <si>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</si>
  <si>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</si>
  <si>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</si>
  <si>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</si>
  <si>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</si>
  <si>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</si>
  <si>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</si>
  <si>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</si>
  <si>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</si>
  <si>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</si>
  <si>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</si>
  <si>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</si>
  <si>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</si>
  <si>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</si>
  <si>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</si>
  <si>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</si>
  <si>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</si>
  <si>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</si>
  <si>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</si>
  <si>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</si>
  <si>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</si>
  <si>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</si>
  <si>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</si>
  <si>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</si>
  <si>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</si>
  <si>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</si>
  <si>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</si>
  <si>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</si>
  <si>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</si>
  <si>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</si>
  <si>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</si>
  <si>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</si>
  <si>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</si>
  <si>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</si>
  <si>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</si>
  <si>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</si>
  <si>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</si>
  <si>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</si>
  <si>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</si>
  <si>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</si>
  <si>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</si>
  <si>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</si>
  <si>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</si>
  <si>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</si>
  <si>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</si>
  <si>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</si>
  <si>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</si>
  <si>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</si>
  <si>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</si>
  <si>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</si>
  <si>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</si>
  <si>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</si>
  <si>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</si>
  <si>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</si>
  <si>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</si>
  <si>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</si>
  <si>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</si>
  <si>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</si>
  <si>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</si>
  <si>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</si>
  <si>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</si>
  <si>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</si>
  <si>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</si>
  <si>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</si>
  <si>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</si>
  <si>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</si>
  <si>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</si>
  <si>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</si>
  <si>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</si>
  <si>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</si>
  <si>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</si>
  <si>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</si>
  <si>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</si>
  <si>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</si>
  <si>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</si>
  <si>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</si>
  <si>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</si>
  <si>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</si>
  <si>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</si>
  <si>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</si>
  <si>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</si>
  <si>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</si>
  <si>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</si>
  <si>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</si>
  <si>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</si>
  <si>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</si>
  <si>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</si>
  <si>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</si>
  <si>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</si>
  <si>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</si>
  <si>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</si>
  <si>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</si>
  <si>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</si>
  <si>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</si>
  <si>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</si>
  <si>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</si>
  <si>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</si>
  <si>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</si>
  <si>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</si>
  <si>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</si>
  <si>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</si>
  <si>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</si>
  <si>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</si>
  <si>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</si>
  <si>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</si>
  <si>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</si>
  <si>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</si>
  <si>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</si>
  <si>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</si>
  <si>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</si>
  <si>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</si>
  <si>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</si>
  <si>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</si>
  <si>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</si>
  <si>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</si>
  <si>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</si>
  <si>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</si>
  <si>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</si>
  <si>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</si>
  <si>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</si>
  <si>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</si>
  <si>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</si>
  <si>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</si>
  <si>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</si>
  <si>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</si>
  <si>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</si>
  <si>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</si>
  <si>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</si>
  <si>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</si>
  <si>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</si>
  <si>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</si>
  <si>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</si>
  <si>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</si>
  <si>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</si>
  <si>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</si>
  <si>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</si>
  <si>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</si>
  <si>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</si>
  <si>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</si>
  <si>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</si>
  <si>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</si>
  <si>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</si>
  <si>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</si>
  <si>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</si>
  <si>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</si>
  <si>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</si>
  <si>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</si>
  <si>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</si>
  <si>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</si>
  <si>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</si>
  <si>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</si>
  <si>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</si>
  <si>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</si>
  <si>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</si>
  <si>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</si>
  <si>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</si>
  <si>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</si>
  <si>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</si>
  <si>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</si>
  <si>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</si>
  <si>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</si>
  <si>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</si>
  <si>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</si>
  <si>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</si>
  <si>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</si>
  <si>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</si>
  <si>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</si>
  <si>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</si>
  <si>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</si>
  <si>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</si>
  <si>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</si>
  <si>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</si>
  <si>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</si>
  <si>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</si>
  <si>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</si>
  <si>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</si>
  <si>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</si>
  <si>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</si>
  <si>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</si>
  <si>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</si>
  <si>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</si>
  <si>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</si>
  <si>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</si>
  <si>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</si>
  <si>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</si>
  <si>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</si>
  <si>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</si>
  <si>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</si>
  <si>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</si>
  <si>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</si>
  <si>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</si>
  <si>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</si>
  <si>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</si>
  <si>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</si>
  <si>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</si>
  <si>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</si>
  <si>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</si>
  <si>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</si>
  <si>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</si>
  <si>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</si>
  <si>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</si>
  <si>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</si>
  <si>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</si>
  <si>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</si>
  <si>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</si>
  <si>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</si>
  <si>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</si>
  <si>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</si>
  <si>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</si>
  <si>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</si>
  <si>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</si>
  <si>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</si>
  <si>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</si>
  <si>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</si>
  <si>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</si>
  <si>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</si>
  <si>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</si>
  <si>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</si>
  <si>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</si>
  <si>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</si>
  <si>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</si>
  <si>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</si>
  <si>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</si>
  <si>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</si>
  <si>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</si>
  <si>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</si>
  <si>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</si>
  <si>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</si>
  <si>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</si>
  <si>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</si>
  <si>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</si>
  <si>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</si>
  <si>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</si>
  <si>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</si>
  <si>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</si>
  <si>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</si>
  <si>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</si>
  <si>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</si>
  <si>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</si>
  <si>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</si>
  <si>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</si>
  <si>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</si>
  <si>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</si>
  <si>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</si>
  <si>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</si>
  <si>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</si>
  <si>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</si>
  <si>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</si>
  <si>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</si>
  <si>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</si>
  <si>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</si>
  <si>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</si>
  <si>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</si>
  <si>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</si>
  <si>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</si>
  <si>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</si>
  <si>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</si>
  <si>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</si>
  <si>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</si>
  <si>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</si>
  <si>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</si>
  <si>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</si>
  <si>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</si>
  <si>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</si>
  <si>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</si>
  <si>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</si>
  <si>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</si>
  <si>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</si>
  <si>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</si>
  <si>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</si>
  <si>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</si>
  <si>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</si>
  <si>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</si>
  <si>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</si>
  <si>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</si>
  <si>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</si>
  <si>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</si>
  <si>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</si>
  <si>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</si>
  <si>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</si>
  <si>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</si>
  <si>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</si>
  <si>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</si>
  <si>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</si>
  <si>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</si>
  <si>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</si>
  <si>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</si>
  <si>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</si>
  <si>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</si>
  <si>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</si>
  <si>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</si>
  <si>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</si>
  <si>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</si>
  <si>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</si>
  <si>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</si>
  <si>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</si>
  <si>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</si>
  <si>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</si>
  <si>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</si>
  <si>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</si>
  <si>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</si>
  <si>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</si>
  <si>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</si>
  <si>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</si>
  <si>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</si>
  <si>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</si>
  <si>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</si>
  <si>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</si>
  <si>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</si>
  <si>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</si>
  <si>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</si>
  <si>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</si>
  <si>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</si>
  <si>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</si>
  <si>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</si>
  <si>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</si>
  <si>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</si>
  <si>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</si>
  <si>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</si>
  <si>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</si>
  <si>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</si>
  <si>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</si>
  <si>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</si>
  <si>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</si>
  <si>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</si>
  <si>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</si>
  <si>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</si>
  <si>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</si>
  <si>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</si>
  <si>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</si>
  <si>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</si>
  <si>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</si>
  <si>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</si>
  <si>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</si>
  <si>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</si>
  <si>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</si>
  <si>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</si>
  <si>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</si>
  <si>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</si>
  <si>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</si>
  <si>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</si>
  <si>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</si>
  <si>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</si>
  <si>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</si>
  <si>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</si>
  <si>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</si>
  <si>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</si>
  <si>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</si>
  <si>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</si>
  <si>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</si>
  <si>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</si>
  <si>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</si>
  <si>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</si>
  <si>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</si>
  <si>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</si>
  <si>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</si>
  <si>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</si>
  <si>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</si>
  <si>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</si>
  <si>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</si>
  <si>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</si>
  <si>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</si>
  <si>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</si>
  <si>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</si>
  <si>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</si>
  <si>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</si>
  <si>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</si>
  <si>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</si>
  <si>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</si>
  <si>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</si>
  <si>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</si>
  <si>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</si>
  <si>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</si>
  <si>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</si>
  <si>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</si>
  <si>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</si>
  <si>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</si>
  <si>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</si>
  <si>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</si>
  <si>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</si>
  <si>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</si>
  <si>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</si>
  <si>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</si>
  <si>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</si>
  <si>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</si>
  <si>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</si>
  <si>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</si>
  <si>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</si>
  <si>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</si>
  <si>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</si>
  <si>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</si>
  <si>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</si>
  <si>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</si>
  <si>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</si>
  <si>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</si>
  <si>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</si>
  <si>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</si>
  <si>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</si>
  <si>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</si>
  <si>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</si>
  <si>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</si>
  <si>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</si>
  <si>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</si>
  <si>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</si>
  <si>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</si>
  <si>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</si>
  <si>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</si>
  <si>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</si>
  <si>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</si>
  <si>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</si>
  <si>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</si>
  <si>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</si>
  <si>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</si>
  <si>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</si>
  <si>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</si>
  <si>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</si>
  <si>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</si>
  <si>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</si>
  <si>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</si>
  <si>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</si>
  <si>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</si>
  <si>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</si>
  <si>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</si>
  <si>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</si>
  <si>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</si>
  <si>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</si>
  <si>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</si>
  <si>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</si>
  <si>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</si>
  <si>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</si>
  <si>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</si>
  <si>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</si>
  <si>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</si>
  <si>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</si>
  <si>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</si>
  <si>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</si>
  <si>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</si>
  <si>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</si>
  <si>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</si>
  <si>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</si>
  <si>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</si>
  <si>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</si>
  <si>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</si>
  <si>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</si>
  <si>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</si>
  <si>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</si>
  <si>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</si>
  <si>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</si>
  <si>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</si>
  <si>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</si>
  <si>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</si>
  <si>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</si>
  <si>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</si>
  <si>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</si>
  <si>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</si>
  <si>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</si>
  <si>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</si>
  <si>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</si>
  <si>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</si>
  <si>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</si>
  <si>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</si>
  <si>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</si>
  <si>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</si>
  <si>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</si>
  <si>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</si>
  <si>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</si>
  <si>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</si>
  <si>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</si>
  <si>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</si>
  <si>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</si>
  <si>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</si>
  <si>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</si>
  <si>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</si>
  <si>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</si>
  <si>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</si>
  <si>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</si>
  <si>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</si>
  <si>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</si>
  <si>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</si>
  <si>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</si>
  <si>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</si>
  <si>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</si>
  <si>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</si>
  <si>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</si>
  <si>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</si>
  <si>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</si>
  <si>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</si>
  <si>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</si>
  <si>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</si>
  <si>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</si>
  <si>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</si>
  <si>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</si>
  <si>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</si>
  <si>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</si>
  <si>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</si>
  <si>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</si>
  <si>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</si>
  <si>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</si>
  <si>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</si>
  <si>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</si>
  <si>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</si>
  <si>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</si>
  <si>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</si>
  <si>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</si>
  <si>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</si>
  <si>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</si>
  <si>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</si>
  <si>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</si>
  <si>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</si>
  <si>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</si>
  <si>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</si>
  <si>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</si>
  <si>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</si>
  <si>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</si>
  <si>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</si>
  <si>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</si>
  <si>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</si>
  <si>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</si>
  <si>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</si>
  <si>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</si>
  <si>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</si>
  <si>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</si>
  <si>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</si>
  <si>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</si>
  <si>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</si>
  <si>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</si>
  <si>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</si>
  <si>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</si>
  <si>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</si>
  <si>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</si>
  <si>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</si>
  <si>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</si>
  <si>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</si>
  <si>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</si>
  <si>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</si>
  <si>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</si>
  <si>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</si>
  <si>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</si>
  <si>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</si>
  <si>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</si>
  <si>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</si>
  <si>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</si>
  <si>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</si>
  <si>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</si>
  <si>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</si>
  <si>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</si>
  <si>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</si>
  <si>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</si>
  <si>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</si>
  <si>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</si>
  <si>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</si>
  <si>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</si>
  <si>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</si>
  <si>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</si>
  <si>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</si>
  <si>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</si>
  <si>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</si>
  <si>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</si>
  <si>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</si>
  <si>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</si>
  <si>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</si>
  <si>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</si>
  <si>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</si>
  <si>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</si>
  <si>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</si>
  <si>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</si>
  <si>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</si>
  <si>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</si>
  <si>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</si>
  <si>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</si>
  <si>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</si>
  <si>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</si>
  <si>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</si>
  <si>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</si>
  <si>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</si>
  <si>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</si>
  <si>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</si>
  <si>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</si>
  <si>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</si>
  <si>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</si>
  <si>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</si>
  <si>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</si>
  <si>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</si>
  <si>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</si>
  <si>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</si>
  <si>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</si>
  <si>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</si>
  <si>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</si>
  <si>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</si>
  <si>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</si>
  <si>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</si>
  <si>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</si>
  <si>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</si>
  <si>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</si>
  <si>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</si>
  <si>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</si>
  <si>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</si>
  <si>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</si>
  <si>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</si>
  <si>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</si>
  <si>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</si>
  <si>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</si>
  <si>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</si>
  <si>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</si>
  <si>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</si>
  <si>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</si>
  <si>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</si>
  <si>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</si>
  <si>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</si>
  <si>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</si>
  <si>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</si>
  <si>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</si>
  <si>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</si>
  <si>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</si>
  <si>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</si>
  <si>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</si>
  <si>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</si>
  <si>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</si>
  <si>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</si>
  <si>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</si>
  <si>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</si>
  <si>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</si>
  <si>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</si>
  <si>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</si>
  <si>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</si>
  <si>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</si>
  <si>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</si>
  <si>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</si>
  <si>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</si>
  <si>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</si>
  <si>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</si>
  <si>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</si>
  <si>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</si>
  <si>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</si>
  <si>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</si>
  <si>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</si>
  <si>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</si>
  <si>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</si>
  <si>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</si>
  <si>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</si>
  <si>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</si>
  <si>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</si>
  <si>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</si>
  <si>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</si>
  <si>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</si>
  <si>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</si>
  <si>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</si>
  <si>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</si>
  <si>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</si>
  <si>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</si>
  <si>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</si>
  <si>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</si>
  <si>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</si>
  <si>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</si>
  <si>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</si>
  <si>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</si>
  <si>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</si>
  <si>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</si>
  <si>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</si>
  <si>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</si>
  <si>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</si>
  <si>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</si>
  <si>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</si>
  <si>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</si>
  <si>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</si>
  <si>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</si>
  <si>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</si>
  <si>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</si>
  <si>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</si>
  <si>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</si>
  <si>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</si>
  <si>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</si>
  <si>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</si>
  <si>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</si>
  <si>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</si>
  <si>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</si>
  <si>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</si>
  <si>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</si>
  <si>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</si>
  <si>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</si>
  <si>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</si>
  <si>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</si>
  <si>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</si>
  <si>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</si>
  <si>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</si>
  <si>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</si>
  <si>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</si>
  <si>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</si>
  <si>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</si>
  <si>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</si>
  <si>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</si>
  <si>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</si>
  <si>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</si>
  <si>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</si>
  <si>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</si>
  <si>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</si>
  <si>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</si>
  <si>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</si>
  <si>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</si>
  <si>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</si>
  <si>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</si>
  <si>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</si>
  <si>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</si>
  <si>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</si>
  <si>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</si>
  <si>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</si>
  <si>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</si>
  <si>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</si>
  <si>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</si>
  <si>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</si>
  <si>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</si>
  <si>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</si>
  <si>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</si>
  <si>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</si>
  <si>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</si>
  <si>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</si>
  <si>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</si>
  <si>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</si>
  <si>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</si>
  <si>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</si>
  <si>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</si>
  <si>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</si>
  <si>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</si>
  <si>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</si>
  <si>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</si>
  <si>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</si>
  <si>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</si>
  <si>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</si>
  <si>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</si>
  <si>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</si>
  <si>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</si>
  <si>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</si>
  <si>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</si>
  <si>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</si>
  <si>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</si>
  <si>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</si>
  <si>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</si>
  <si>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</si>
  <si>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</si>
  <si>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</si>
  <si>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</si>
  <si>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</si>
  <si>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</si>
  <si>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</si>
  <si>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</si>
  <si>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</si>
  <si>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</si>
  <si>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</si>
  <si>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</si>
  <si>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</si>
  <si>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</si>
  <si>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</si>
  <si>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</si>
  <si>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</si>
  <si>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</si>
  <si>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</si>
  <si>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</si>
  <si>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</si>
  <si>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</si>
  <si>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</si>
  <si>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</si>
  <si>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</si>
  <si>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</si>
  <si>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</si>
  <si>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</si>
  <si>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</si>
  <si>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</si>
  <si>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</si>
  <si>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</si>
  <si>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</si>
  <si>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</si>
  <si>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</si>
  <si>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</si>
  <si>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</si>
  <si>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</si>
  <si>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</si>
  <si>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</si>
  <si>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</si>
  <si>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</si>
  <si>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</si>
  <si>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</si>
  <si>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</si>
  <si>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</si>
  <si>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</si>
  <si>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</si>
  <si>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</si>
  <si>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</si>
  <si>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</si>
  <si>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</si>
  <si>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</si>
  <si>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</si>
  <si>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</si>
  <si>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</si>
  <si>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</si>
  <si>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</si>
  <si>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</si>
  <si>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</si>
  <si>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</si>
  <si>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</si>
  <si>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</si>
  <si>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</si>
  <si>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</si>
  <si>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</si>
  <si>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</si>
  <si>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</si>
  <si>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</si>
  <si>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</si>
  <si>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</si>
  <si>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</si>
  <si>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</si>
  <si>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</si>
  <si>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</si>
  <si>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</si>
  <si>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</si>
  <si>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</si>
  <si>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</si>
  <si>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</si>
  <si>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</si>
  <si>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</si>
  <si>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</si>
  <si>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</si>
  <si>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</si>
  <si>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</si>
  <si>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</si>
  <si>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</si>
  <si>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</si>
  <si>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</si>
  <si>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</si>
  <si>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</si>
  <si>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</si>
  <si>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</si>
  <si>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</si>
  <si>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</si>
  <si>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</si>
  <si>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</si>
  <si>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</si>
  <si>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</si>
  <si>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</si>
  <si>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</si>
  <si>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</si>
  <si>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</si>
  <si>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</si>
  <si>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</si>
  <si>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</si>
  <si>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</si>
  <si>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</si>
  <si>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</si>
  <si>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</si>
  <si>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</si>
  <si>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</si>
  <si>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</si>
  <si>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</si>
  <si>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</si>
  <si>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</si>
  <si>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</si>
  <si>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</si>
  <si>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</si>
  <si>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</si>
  <si>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</si>
  <si>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</si>
  <si>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</si>
  <si>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</si>
  <si>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</si>
  <si>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</si>
  <si>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</si>
  <si>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</si>
  <si>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</si>
  <si>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</si>
  <si>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</si>
  <si>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</si>
  <si>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</si>
  <si>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</si>
  <si>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</si>
  <si>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</si>
  <si>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</si>
  <si>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</si>
  <si>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</si>
  <si>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</si>
  <si>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</si>
  <si>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</si>
  <si>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</si>
  <si>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</si>
  <si>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</si>
  <si>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</si>
  <si>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</si>
  <si>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</si>
  <si>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</si>
  <si>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</si>
  <si>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</si>
  <si>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</si>
  <si>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</si>
  <si>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</si>
  <si>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</si>
  <si>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</si>
  <si>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</si>
  <si>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</si>
  <si>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</si>
  <si>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</si>
  <si>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</si>
  <si>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</si>
  <si>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</si>
  <si>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</si>
  <si>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</si>
  <si>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</si>
  <si>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</si>
  <si>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</si>
  <si>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</si>
  <si>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</si>
  <si>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</si>
  <si>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</si>
  <si>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</si>
  <si>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</si>
  <si>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</si>
  <si>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</si>
  <si>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</si>
  <si>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</si>
  <si>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</si>
  <si>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</si>
  <si>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</si>
  <si>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</si>
  <si>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</si>
  <si>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</si>
  <si>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</si>
  <si>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</si>
  <si>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</si>
  <si>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</si>
  <si>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</si>
  <si>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</si>
  <si>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</si>
  <si>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</si>
  <si>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</si>
  <si>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</si>
  <si>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</si>
  <si>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</si>
  <si>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</si>
  <si>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</si>
  <si>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</si>
  <si>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</si>
  <si>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</si>
  <si>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</si>
  <si>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</si>
  <si>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</si>
  <si>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</si>
  <si>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</si>
  <si>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</si>
  <si>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</si>
  <si>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</si>
  <si>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</si>
  <si>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</si>
  <si>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</si>
  <si>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</si>
  <si>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</si>
  <si>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</si>
  <si>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</si>
  <si>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</si>
  <si>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</si>
  <si>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</si>
  <si>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</si>
  <si>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</si>
  <si>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</si>
  <si>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</si>
  <si>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</si>
  <si>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</si>
  <si>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</si>
  <si>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</si>
  <si>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</si>
  <si>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</si>
  <si>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</si>
  <si>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</si>
  <si>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</si>
  <si>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</si>
  <si>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</si>
  <si>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</si>
  <si>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</si>
  <si>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</si>
  <si>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</si>
  <si>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</si>
  <si>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</si>
  <si>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</si>
  <si>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</si>
  <si>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</si>
  <si>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</si>
  <si>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</si>
  <si>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</si>
  <si>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</si>
  <si>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</si>
  <si>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</si>
  <si>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</si>
  <si>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</si>
  <si>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</si>
  <si>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</si>
  <si>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</si>
  <si>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</si>
  <si>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</si>
  <si>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</si>
  <si>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</si>
  <si>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</si>
  <si>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</si>
  <si>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</si>
  <si>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</si>
  <si>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</si>
  <si>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</si>
  <si>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</si>
  <si>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</si>
  <si>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</si>
  <si>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</si>
  <si>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</si>
  <si>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</si>
  <si>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</si>
  <si>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</si>
  <si>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</si>
  <si>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</si>
  <si>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</si>
  <si>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</si>
  <si>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</si>
  <si>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</si>
  <si>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</si>
  <si>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</si>
  <si>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</si>
  <si>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</si>
  <si>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</si>
  <si>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</si>
  <si>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</si>
  <si>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</si>
  <si>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</si>
  <si>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</si>
  <si>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</si>
  <si>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</si>
  <si>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</si>
  <si>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</si>
  <si>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</si>
  <si>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</si>
  <si>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</si>
  <si>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</si>
  <si>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</si>
  <si>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</si>
  <si>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</si>
  <si>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</si>
  <si>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</si>
  <si>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</si>
  <si>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</si>
  <si>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</si>
  <si>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</si>
  <si>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</si>
  <si>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</si>
  <si>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</si>
  <si>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</si>
  <si>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</si>
  <si>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</si>
  <si>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</si>
  <si>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</si>
  <si>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</si>
  <si>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</si>
  <si>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</si>
  <si>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</si>
  <si>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</si>
  <si>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</si>
  <si>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</si>
  <si>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</si>
  <si>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</si>
  <si>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</si>
  <si>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</si>
  <si>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</si>
  <si>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</si>
  <si>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</si>
  <si>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</si>
  <si>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</si>
  <si>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</si>
  <si>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</si>
  <si>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</si>
  <si>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</si>
  <si>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</si>
  <si>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</si>
  <si>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</si>
  <si>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</si>
  <si>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</si>
  <si>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</si>
  <si>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</si>
  <si>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</si>
  <si>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</si>
  <si>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</si>
  <si>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</si>
  <si>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</si>
  <si>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</si>
  <si>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</si>
  <si>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</si>
  <si>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</si>
  <si>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</si>
  <si>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</si>
  <si>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</si>
  <si>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</si>
  <si>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</si>
  <si>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</si>
  <si>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</si>
  <si>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</si>
  <si>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</si>
  <si>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</si>
  <si>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</si>
  <si>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</si>
  <si>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</si>
  <si>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</si>
  <si>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</si>
  <si>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</si>
  <si>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</si>
  <si>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</si>
  <si>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</si>
  <si>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</si>
  <si>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</si>
  <si>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</si>
  <si>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</si>
  <si>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</si>
  <si>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</si>
  <si>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</si>
  <si>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</si>
  <si>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</si>
  <si>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</si>
  <si>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</si>
  <si>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</si>
  <si>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</si>
  <si>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</si>
  <si>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</si>
  <si>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</si>
  <si>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</si>
  <si>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</si>
  <si>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</si>
  <si>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</si>
  <si>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</si>
  <si>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</si>
  <si>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</si>
  <si>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</si>
  <si>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</si>
  <si>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</si>
  <si>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</si>
  <si>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</si>
  <si>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</si>
  <si>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</si>
  <si>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</si>
  <si>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</si>
  <si>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</si>
  <si>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</si>
  <si>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</si>
  <si>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</si>
  <si>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</si>
  <si>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</si>
  <si>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</si>
  <si>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</si>
  <si>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</si>
  <si>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</si>
  <si>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</si>
  <si>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</si>
  <si>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</si>
  <si>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</si>
  <si>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</si>
  <si>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</si>
  <si>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</si>
  <si>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</si>
  <si>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</si>
  <si>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</si>
  <si>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</si>
  <si>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</si>
  <si>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</si>
  <si>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</si>
  <si>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</si>
  <si>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</si>
  <si>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</si>
  <si>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</si>
  <si>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</si>
  <si>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</si>
  <si>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</si>
  <si>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</si>
  <si>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</si>
  <si>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</si>
  <si>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</si>
  <si>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</si>
  <si>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</si>
  <si>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</si>
  <si>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</si>
  <si>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</si>
  <si>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</si>
  <si>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</si>
  <si>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</si>
  <si>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</si>
  <si>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</si>
  <si>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</si>
  <si>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</si>
  <si>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</si>
  <si>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</si>
  <si>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</si>
  <si>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</si>
  <si>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</si>
  <si>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</si>
  <si>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</si>
  <si>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</si>
  <si>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</si>
  <si>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</si>
  <si>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</si>
  <si>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</si>
  <si>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</si>
  <si>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</si>
  <si>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</si>
  <si>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</si>
  <si>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</si>
  <si>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</si>
  <si>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</si>
  <si>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</si>
  <si>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</si>
  <si>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</si>
  <si>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</si>
  <si>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</si>
  <si>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</si>
  <si>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</si>
  <si>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</si>
  <si>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</si>
  <si>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</si>
  <si>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</si>
  <si>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</si>
  <si>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</si>
  <si>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</si>
  <si>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</si>
  <si>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</si>
  <si>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</si>
  <si>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</si>
  <si>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</si>
  <si>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</si>
  <si>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</si>
  <si>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</si>
  <si>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</si>
  <si>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</si>
  <si>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</si>
  <si>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</si>
  <si>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</si>
  <si>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</si>
  <si>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</si>
  <si>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</si>
  <si>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</si>
  <si>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</si>
  <si>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</si>
  <si>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</si>
  <si>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</si>
  <si>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</si>
  <si>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</si>
  <si>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</si>
  <si>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</si>
  <si>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</si>
  <si>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</si>
  <si>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</si>
  <si>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</si>
  <si>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</si>
  <si>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</si>
  <si>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</si>
  <si>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</si>
  <si>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</si>
  <si>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</si>
  <si>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</si>
  <si>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</si>
  <si>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</si>
  <si>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</si>
  <si>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</si>
  <si>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</si>
  <si>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</si>
  <si>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</si>
  <si>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</si>
  <si>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</si>
  <si>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</si>
  <si>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</si>
  <si>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</si>
  <si>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</si>
  <si>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</si>
  <si>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</si>
  <si>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</si>
  <si>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</si>
  <si>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</si>
  <si>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</si>
  <si>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</si>
  <si>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</si>
  <si>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</si>
  <si>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</si>
  <si>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</si>
  <si>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</si>
  <si>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</si>
  <si>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</si>
  <si>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</si>
  <si>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</si>
  <si>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</si>
  <si>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</si>
  <si>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</si>
  <si>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</si>
  <si>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</si>
  <si>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</si>
  <si>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</si>
  <si>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</si>
  <si>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</si>
  <si>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</si>
  <si>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</si>
  <si>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</si>
  <si>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</si>
  <si>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</si>
  <si>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</si>
  <si>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</si>
  <si>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</si>
  <si>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</si>
  <si>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</si>
  <si>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</si>
  <si>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</si>
  <si>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</si>
  <si>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</si>
  <si>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</si>
  <si>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</si>
  <si>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</si>
  <si>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</si>
  <si>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</si>
  <si>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</si>
  <si>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</si>
  <si>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</si>
  <si>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</si>
  <si>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</si>
  <si>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</si>
  <si>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</si>
  <si>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</si>
  <si>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</si>
  <si>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</si>
  <si>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</si>
  <si>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</si>
  <si>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</si>
  <si>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</si>
  <si>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</si>
  <si>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</si>
  <si>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</si>
  <si>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</si>
  <si>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</si>
  <si>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</si>
  <si>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</si>
  <si>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</si>
  <si>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</si>
  <si>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</si>
  <si>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</si>
  <si>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</si>
  <si>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</si>
  <si>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</si>
  <si>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</si>
  <si>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</si>
  <si>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</si>
  <si>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</si>
  <si>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</si>
  <si>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</si>
  <si>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</si>
  <si>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</si>
  <si>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</si>
  <si>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</si>
  <si>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</si>
  <si>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</si>
  <si>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</si>
  <si>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</si>
  <si>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</si>
  <si>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</si>
  <si>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</si>
  <si>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</si>
  <si>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</si>
  <si>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</si>
  <si>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</si>
  <si>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</si>
  <si>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</si>
  <si>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</si>
  <si>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</si>
  <si>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</si>
  <si>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</si>
  <si>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</si>
  <si>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</si>
  <si>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</si>
  <si>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</si>
  <si>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</si>
  <si>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</si>
  <si>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</si>
  <si>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</si>
  <si>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</si>
  <si>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</si>
  <si>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</si>
  <si>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</si>
  <si>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</si>
  <si>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</si>
  <si>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</si>
  <si>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</si>
  <si>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</si>
  <si>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</si>
  <si>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</si>
  <si>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</si>
  <si>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</si>
  <si>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</si>
  <si>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</si>
  <si>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</si>
  <si>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</si>
  <si>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</si>
  <si>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</si>
  <si>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</si>
  <si>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</si>
  <si>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</si>
  <si>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</si>
  <si>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</si>
  <si>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</si>
  <si>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</si>
  <si>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</si>
  <si>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</si>
  <si>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</si>
  <si>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</si>
  <si>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</si>
  <si>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</si>
  <si>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</si>
  <si>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</si>
  <si>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</si>
  <si>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</si>
  <si>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</si>
  <si>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</si>
  <si>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</si>
  <si>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</si>
  <si>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</si>
  <si>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</si>
  <si>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</si>
  <si>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</si>
  <si>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</si>
  <si>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</si>
  <si>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</si>
  <si>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</si>
  <si>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</si>
  <si>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</si>
  <si>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</si>
  <si>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</si>
  <si>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</si>
  <si>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</si>
  <si>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</si>
  <si>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</si>
  <si>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</si>
  <si>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</si>
  <si>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</si>
  <si>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</si>
  <si>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</si>
  <si>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</si>
  <si>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</si>
  <si>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</si>
  <si>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</si>
  <si>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</si>
  <si>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</si>
  <si>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</si>
  <si>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</si>
  <si>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</si>
  <si>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</si>
  <si>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</si>
  <si>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</si>
  <si>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</si>
  <si>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</si>
  <si>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</si>
  <si>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</si>
  <si>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</si>
  <si>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</si>
  <si>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</si>
  <si>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</si>
  <si>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</si>
  <si>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</si>
  <si>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</si>
  <si>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</si>
  <si>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</si>
  <si>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</si>
  <si>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</si>
  <si>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</si>
  <si>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</si>
  <si>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</si>
  <si>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</si>
  <si>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</si>
  <si>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</si>
  <si>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</si>
  <si>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</si>
  <si>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</si>
  <si>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</si>
  <si>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</si>
  <si>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</si>
  <si>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</si>
  <si>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</si>
  <si>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</si>
  <si>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</si>
  <si>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</si>
  <si>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</si>
  <si>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</si>
  <si>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</si>
  <si>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</si>
  <si>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</si>
  <si>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</si>
  <si>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</si>
  <si>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</si>
  <si>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</si>
  <si>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</si>
  <si>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</si>
  <si>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</si>
  <si>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</si>
  <si>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</si>
  <si>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</si>
  <si>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</si>
  <si>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</si>
  <si>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</si>
  <si>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</si>
  <si>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</si>
  <si>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</si>
  <si>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</si>
  <si>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</si>
  <si>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</si>
  <si>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</si>
  <si>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</si>
  <si>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</si>
  <si>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</si>
  <si>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</si>
  <si>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</si>
  <si>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</si>
  <si>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</si>
  <si>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</si>
  <si>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</si>
  <si>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</si>
  <si>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</si>
  <si>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</si>
  <si>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</si>
  <si>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</si>
  <si>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</si>
  <si>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</si>
  <si>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</si>
  <si>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</si>
  <si>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</si>
  <si>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</si>
  <si>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</si>
  <si>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</si>
  <si>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</si>
  <si>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</si>
  <si>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</si>
  <si>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</si>
  <si>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</si>
  <si>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</si>
  <si>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</si>
  <si>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</si>
  <si>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</si>
  <si>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</si>
  <si>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</si>
  <si>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</si>
  <si>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</si>
  <si>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</si>
  <si>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</si>
  <si>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</si>
  <si>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</si>
  <si>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</si>
  <si>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</si>
  <si>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</si>
  <si>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</si>
  <si>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</si>
  <si>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</si>
  <si>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</si>
  <si>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</si>
  <si>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</si>
  <si>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</si>
  <si>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</si>
  <si>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</si>
  <si>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</si>
  <si>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</si>
  <si>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</si>
  <si>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</si>
  <si>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</si>
  <si>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</si>
  <si>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</si>
  <si>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</si>
  <si>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</si>
  <si>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</si>
  <si>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</si>
  <si>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</si>
  <si>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</si>
  <si>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</si>
  <si>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</si>
  <si>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</si>
  <si>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</si>
  <si>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</si>
  <si>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</si>
  <si>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</si>
  <si>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</si>
  <si>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</si>
  <si>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</si>
  <si>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</si>
  <si>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</si>
  <si>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</si>
  <si>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</si>
  <si>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</si>
  <si>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</si>
  <si>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</si>
  <si>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</si>
  <si>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</si>
  <si>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</si>
  <si>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</si>
  <si>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</si>
  <si>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</si>
  <si>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</si>
  <si>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</si>
  <si>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</si>
  <si>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</si>
  <si>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</si>
  <si>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</si>
  <si>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</si>
  <si>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</si>
  <si>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</si>
  <si>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</si>
  <si>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</si>
  <si>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</si>
  <si>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</si>
  <si>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</si>
  <si>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</si>
  <si>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</si>
  <si>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</si>
  <si>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</si>
  <si>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</si>
  <si>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</si>
  <si>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</si>
  <si>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</si>
  <si>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</si>
  <si>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</si>
  <si>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</si>
  <si>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</si>
  <si>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</si>
  <si>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</si>
  <si>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</si>
  <si>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</si>
  <si>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</si>
  <si>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</si>
  <si>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</si>
  <si>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</si>
  <si>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</si>
  <si>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</si>
  <si>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</si>
  <si>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</si>
  <si>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</si>
  <si>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</si>
  <si>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</si>
  <si>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</si>
  <si>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</si>
  <si>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</si>
  <si>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</si>
  <si>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</si>
  <si>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</si>
  <si>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</si>
  <si>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</si>
  <si>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</si>
  <si>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</si>
  <si>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</si>
  <si>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</si>
  <si>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</si>
  <si>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</si>
  <si>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</si>
  <si>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</si>
  <si>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</si>
  <si>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</si>
  <si>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</si>
  <si>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</si>
  <si>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</si>
  <si>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</si>
  <si>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</si>
  <si>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</si>
  <si>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</si>
  <si>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</si>
  <si>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</si>
  <si>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</si>
  <si>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</si>
  <si>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</si>
  <si>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</si>
  <si>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</si>
  <si>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</si>
  <si>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</si>
  <si>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</si>
  <si>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</si>
  <si>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</si>
  <si>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</si>
  <si>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</si>
  <si>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</si>
  <si>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</si>
  <si>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</si>
  <si>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</si>
  <si>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</si>
  <si>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</si>
  <si>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</si>
  <si>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</si>
  <si>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</si>
  <si>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</si>
  <si>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</si>
  <si>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</si>
  <si>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</si>
  <si>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</si>
  <si>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</si>
  <si>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</si>
  <si>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</si>
  <si>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</si>
  <si>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</si>
  <si>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</si>
  <si>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</si>
  <si>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</si>
  <si>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</si>
  <si>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</si>
  <si>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</si>
  <si>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</si>
  <si>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</si>
  <si>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</si>
  <si>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</si>
  <si>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</si>
  <si>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</si>
  <si>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</si>
  <si>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</si>
  <si>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</si>
  <si>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</si>
  <si>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</si>
  <si>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</si>
  <si>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</si>
  <si>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</si>
  <si>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</si>
  <si>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</si>
  <si>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</si>
  <si>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</si>
  <si>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</si>
  <si>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</si>
  <si>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</si>
  <si>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</si>
  <si>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</si>
  <si>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</si>
  <si>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</si>
  <si>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</si>
  <si>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</si>
  <si>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</si>
  <si>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</si>
  <si>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</si>
  <si>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</si>
  <si>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</si>
  <si>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</si>
  <si>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</si>
  <si>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</si>
  <si>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</si>
  <si>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</si>
  <si>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</si>
  <si>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</si>
  <si>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</si>
  <si>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</si>
  <si>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</si>
  <si>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</si>
  <si>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</si>
  <si>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</si>
  <si>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</si>
  <si>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</si>
  <si>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</si>
  <si>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</si>
  <si>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</si>
  <si>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</si>
  <si>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</si>
  <si>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</si>
  <si>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</si>
  <si>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</si>
  <si>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</si>
  <si>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</si>
  <si>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</si>
  <si>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</si>
  <si>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</si>
  <si>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</si>
  <si>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</si>
  <si>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</si>
  <si>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</si>
  <si>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</si>
  <si>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</si>
  <si>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</si>
  <si>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</si>
  <si>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</si>
  <si>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</si>
  <si>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</si>
  <si>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</si>
  <si>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</si>
  <si>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</si>
  <si>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</si>
  <si>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</si>
  <si>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</si>
  <si>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</si>
  <si>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</si>
  <si>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</si>
  <si>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</si>
  <si>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</si>
  <si>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</si>
  <si>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</si>
  <si>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</si>
  <si>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</si>
  <si>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</si>
  <si>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</si>
  <si>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</si>
  <si>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</si>
  <si>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</si>
  <si>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</si>
  <si>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</si>
  <si>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</si>
  <si>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</si>
  <si>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</si>
  <si>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</si>
  <si>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</si>
  <si>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</si>
  <si>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</si>
  <si>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</si>
  <si>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</si>
  <si>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</si>
  <si>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</si>
  <si>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</si>
  <si>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</si>
  <si>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</si>
  <si>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</si>
  <si>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</si>
  <si>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</si>
  <si>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</si>
  <si>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</si>
  <si>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</si>
  <si>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</si>
  <si>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</si>
  <si>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</si>
  <si>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</si>
  <si>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</si>
  <si>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</si>
  <si>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</si>
  <si>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</si>
  <si>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</si>
  <si>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</si>
  <si>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</si>
  <si>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</si>
  <si>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</si>
  <si>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</si>
  <si>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</si>
  <si>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</si>
  <si>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</si>
  <si>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</si>
  <si>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</si>
  <si>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</si>
  <si>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</si>
  <si>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</si>
  <si>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</si>
  <si>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</si>
  <si>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</si>
  <si>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</si>
  <si>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</si>
  <si>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</si>
  <si>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</si>
  <si>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</si>
  <si>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</si>
  <si>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</si>
  <si>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</si>
  <si>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</si>
  <si>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</si>
  <si>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</si>
  <si>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</si>
  <si>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</si>
  <si>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</si>
  <si>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</si>
  <si>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</si>
  <si>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</si>
  <si>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</si>
  <si>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</si>
  <si>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</si>
  <si>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</si>
  <si>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</si>
  <si>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</si>
  <si>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</si>
  <si>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</si>
  <si>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</si>
  <si>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</si>
  <si>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</si>
  <si>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</si>
  <si>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</si>
  <si>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</si>
  <si>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</si>
  <si>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</si>
  <si>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</si>
  <si>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</si>
  <si>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</si>
  <si>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</si>
  <si>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</si>
  <si>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</si>
  <si>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</si>
  <si>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</si>
  <si>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</si>
  <si>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</si>
  <si>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</si>
  <si>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</si>
  <si>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</si>
  <si>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</si>
  <si>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</si>
  <si>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</si>
  <si>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</si>
  <si>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</si>
  <si>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</si>
  <si>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</si>
  <si>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</si>
  <si>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</si>
  <si>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</si>
  <si>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</si>
  <si>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</si>
  <si>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</si>
  <si>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</si>
  <si>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</si>
  <si>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</si>
  <si>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</si>
  <si>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</si>
  <si>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</si>
  <si>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</si>
  <si>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</si>
  <si>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</si>
  <si>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</si>
  <si>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</si>
  <si>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</si>
  <si>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</si>
  <si>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</si>
  <si>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</si>
  <si>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</si>
  <si>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</si>
  <si>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</si>
  <si>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</si>
  <si>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</si>
  <si>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</si>
  <si>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</si>
  <si>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</si>
  <si>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</si>
  <si>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</si>
  <si>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</si>
  <si>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</si>
  <si>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</si>
  <si>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</si>
  <si>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</si>
  <si>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</si>
  <si>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</si>
  <si>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</si>
  <si>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</si>
  <si>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</si>
  <si>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</si>
  <si>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</si>
  <si>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</si>
  <si>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</si>
  <si>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</si>
  <si>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</si>
  <si>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</si>
  <si>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</si>
  <si>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</si>
  <si>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</si>
  <si>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</si>
  <si>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</si>
  <si>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</si>
  <si>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</si>
  <si>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</si>
  <si>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</si>
  <si>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</si>
  <si>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</si>
  <si>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</si>
  <si>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</si>
  <si>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</si>
  <si>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</si>
  <si>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</si>
  <si>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</si>
  <si>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</si>
  <si>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</si>
  <si>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</si>
  <si>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</si>
  <si>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</si>
  <si>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</si>
  <si>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</si>
  <si>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</si>
  <si>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</si>
  <si>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</si>
  <si>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</si>
  <si>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</si>
  <si>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</si>
  <si>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</si>
  <si>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</si>
  <si>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</si>
  <si>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</si>
  <si>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</si>
  <si>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</si>
  <si>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</si>
  <si>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</si>
  <si>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</si>
  <si>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</si>
  <si>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</si>
  <si>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</si>
  <si>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</si>
  <si>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</si>
  <si>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</si>
  <si>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</si>
  <si>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</si>
  <si>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</si>
  <si>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</si>
  <si>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</si>
  <si>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</si>
  <si>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</si>
  <si>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</si>
  <si>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</si>
  <si>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</si>
  <si>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</si>
  <si>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</si>
  <si>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</si>
  <si>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</si>
  <si>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</si>
  <si>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</si>
  <si>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</si>
  <si>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</si>
  <si>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</si>
  <si>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</si>
  <si>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</si>
  <si>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</si>
  <si>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</si>
  <si>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</si>
  <si>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</si>
  <si>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</si>
  <si>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</si>
  <si>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</si>
  <si>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</si>
  <si>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</si>
  <si>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</si>
  <si>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</si>
  <si>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</si>
  <si>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</si>
  <si>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</si>
  <si>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</si>
  <si>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</si>
  <si>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</si>
  <si>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</si>
  <si>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</si>
  <si>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</si>
  <si>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</si>
  <si>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</si>
  <si>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</si>
  <si>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</si>
  <si>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</si>
  <si>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</si>
  <si>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</si>
  <si>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</si>
  <si>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</si>
  <si>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</si>
  <si>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</si>
  <si>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</si>
  <si>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</si>
  <si>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</si>
  <si>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</si>
  <si>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</si>
  <si>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</si>
  <si>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</si>
  <si>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</si>
  <si>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</si>
  <si>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</si>
  <si>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</si>
  <si>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</si>
  <si>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</si>
  <si>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</si>
  <si>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</si>
  <si>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</si>
  <si>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</si>
  <si>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</si>
  <si>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</si>
  <si>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</si>
  <si>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</si>
  <si>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</si>
  <si>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</si>
  <si>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</si>
  <si>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</si>
  <si>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</si>
  <si>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</si>
  <si>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</si>
  <si>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</si>
  <si>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</si>
  <si>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</si>
  <si>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</si>
  <si>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</si>
  <si>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</si>
  <si>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</si>
  <si>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</si>
  <si>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</si>
  <si>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</si>
  <si>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</si>
  <si>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</si>
  <si>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</si>
  <si>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</si>
  <si>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</si>
  <si>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</si>
  <si>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</si>
  <si>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</si>
  <si>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</si>
  <si>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</si>
  <si>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</si>
  <si>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</si>
  <si>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</si>
  <si>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</si>
  <si>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</si>
  <si>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</si>
  <si>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</si>
  <si>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</si>
  <si>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</si>
  <si>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</si>
  <si>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</si>
  <si>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</si>
  <si>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</si>
  <si>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</si>
  <si>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</si>
  <si>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</si>
  <si>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</si>
  <si>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</si>
  <si>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</si>
  <si>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</si>
  <si>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</si>
  <si>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</si>
  <si>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</si>
  <si>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</si>
  <si>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</si>
  <si>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</si>
  <si>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</si>
  <si>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</si>
  <si>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</si>
  <si>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</si>
  <si>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</si>
  <si>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</si>
  <si>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</si>
  <si>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</si>
  <si>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</si>
  <si>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</si>
  <si>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</si>
  <si>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</si>
  <si>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</si>
  <si>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</si>
  <si>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</si>
  <si>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</si>
  <si>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</si>
  <si>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</si>
  <si>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</si>
  <si>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</si>
  <si>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</si>
  <si>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</si>
  <si>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</si>
  <si>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</si>
  <si>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</si>
  <si>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</si>
  <si>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</si>
  <si>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</si>
  <si>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</si>
  <si>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</si>
  <si>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</si>
  <si>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</si>
  <si>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</si>
  <si>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</si>
  <si>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</si>
  <si>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</si>
  <si>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</si>
  <si>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</si>
  <si>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</si>
  <si>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</si>
  <si>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</si>
  <si>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</si>
  <si>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</si>
  <si>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</si>
  <si>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</si>
  <si>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</si>
  <si>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</si>
  <si>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</si>
  <si>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</si>
  <si>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</si>
  <si>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</si>
  <si>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</si>
  <si>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</si>
  <si>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</si>
  <si>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</si>
  <si>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</si>
  <si>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</si>
  <si>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</si>
  <si>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</si>
  <si>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</si>
  <si>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</si>
  <si>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</si>
  <si>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</si>
  <si>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</si>
  <si>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</si>
  <si>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</si>
  <si>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</si>
  <si>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</si>
  <si>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</si>
  <si>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</si>
  <si>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</si>
  <si>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</si>
  <si>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</si>
  <si>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</si>
  <si>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</si>
  <si>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</si>
  <si>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</si>
  <si>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</si>
  <si>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</si>
  <si>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</si>
  <si>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</si>
  <si>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</si>
  <si>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</si>
  <si>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</si>
  <si>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</si>
  <si>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</si>
  <si>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</si>
  <si>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</si>
  <si>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</si>
  <si>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</si>
  <si>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</si>
  <si>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</si>
  <si>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</si>
  <si>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</si>
  <si>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</si>
  <si>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</si>
  <si>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</si>
  <si>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</si>
  <si>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</si>
  <si>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</si>
  <si>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</si>
  <si>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</si>
  <si>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</si>
  <si>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</si>
  <si>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</si>
  <si>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</si>
  <si>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</si>
  <si>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</si>
  <si>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</si>
  <si>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</si>
  <si>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</si>
  <si>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</si>
  <si>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</si>
  <si>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</si>
  <si>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</si>
  <si>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</si>
  <si>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</si>
  <si>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</si>
  <si>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</si>
  <si>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</si>
  <si>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</si>
  <si>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</si>
  <si>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</si>
  <si>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</si>
  <si>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</si>
  <si>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</si>
  <si>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</si>
  <si>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</si>
  <si>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</si>
  <si>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</si>
  <si>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</si>
  <si>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</si>
  <si>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</si>
  <si>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</si>
  <si>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</si>
  <si>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</si>
  <si>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</si>
  <si>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</si>
  <si>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</si>
  <si>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</si>
  <si>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</si>
  <si>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</si>
  <si>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</si>
  <si>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</si>
  <si>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</si>
  <si>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</si>
  <si>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</si>
  <si>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</si>
  <si>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</si>
  <si>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</si>
  <si>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</si>
  <si>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</si>
  <si>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</si>
  <si>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</si>
  <si>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</si>
  <si>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</si>
  <si>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</si>
  <si>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</si>
  <si>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</si>
  <si>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</si>
  <si>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</si>
  <si>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</si>
  <si>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</si>
  <si>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</si>
  <si>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</si>
  <si>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</si>
  <si>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</si>
  <si>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</si>
  <si>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</si>
  <si>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</si>
  <si>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</si>
  <si>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</si>
  <si>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</si>
  <si>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</si>
  <si>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</si>
  <si>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</si>
  <si>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</si>
  <si>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</si>
  <si>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</si>
  <si>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</si>
  <si>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</si>
  <si>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</si>
  <si>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</si>
  <si>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</si>
  <si>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</si>
  <si>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</si>
  <si>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</si>
  <si>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</si>
  <si>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</si>
  <si>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</si>
  <si>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</si>
  <si>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</si>
  <si>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</si>
  <si>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</si>
  <si>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</si>
  <si>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</si>
  <si>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</si>
  <si>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</si>
  <si>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</si>
  <si>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</si>
  <si>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</si>
  <si>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</si>
  <si>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</si>
  <si>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</si>
  <si>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</si>
  <si>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</si>
  <si>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</si>
  <si>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</si>
  <si>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</si>
  <si>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</si>
  <si>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</si>
  <si>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</si>
  <si>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</si>
  <si>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</si>
  <si>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</si>
  <si>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</si>
  <si>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</si>
  <si>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</si>
  <si>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</si>
  <si>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</si>
  <si>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</si>
  <si>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</si>
  <si>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</si>
  <si>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</si>
  <si>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</si>
  <si>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</si>
  <si>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</si>
  <si>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</si>
  <si>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</si>
  <si>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</si>
  <si>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</si>
  <si>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</si>
  <si>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</si>
  <si>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</si>
  <si>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</si>
  <si>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</si>
  <si>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</si>
  <si>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</si>
  <si>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</si>
  <si>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</si>
  <si>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</si>
  <si>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</si>
  <si>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</si>
  <si>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</si>
  <si>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</si>
  <si>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</si>
  <si>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</si>
  <si>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</si>
  <si>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</si>
  <si>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</si>
  <si>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</si>
  <si>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</si>
  <si>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</si>
  <si>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</si>
  <si>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</si>
  <si>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</si>
  <si>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</si>
  <si>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</si>
  <si>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</si>
  <si>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</si>
  <si>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</si>
  <si>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</si>
  <si>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</si>
  <si>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</si>
  <si>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</si>
  <si>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</si>
  <si>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</si>
  <si>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</si>
  <si>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</si>
  <si>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</si>
  <si>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</si>
  <si>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</si>
  <si>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</si>
  <si>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</si>
  <si>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</si>
  <si>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</si>
  <si>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</si>
  <si>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</si>
  <si>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</si>
  <si>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</si>
  <si>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</si>
  <si>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</si>
  <si>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</si>
  <si>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</si>
  <si>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</si>
  <si>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</si>
  <si>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</si>
  <si>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</si>
  <si>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</si>
  <si>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</si>
  <si>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</si>
  <si>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</si>
  <si>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</si>
  <si>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</si>
  <si>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</si>
  <si>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</si>
  <si>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</si>
  <si>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</si>
  <si>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</si>
  <si>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</si>
  <si>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</si>
  <si>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</si>
  <si>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</si>
  <si>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</si>
  <si>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</si>
  <si>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</si>
  <si>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</si>
  <si>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</si>
  <si>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</si>
  <si>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</si>
  <si>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</si>
  <si>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</si>
  <si>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</si>
  <si>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</si>
  <si>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</si>
  <si>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</si>
  <si>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</si>
  <si>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</si>
  <si>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</si>
  <si>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</si>
  <si>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</si>
  <si>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</si>
  <si>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</si>
  <si>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</si>
  <si>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</si>
  <si>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</si>
  <si>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</si>
  <si>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</si>
  <si>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</si>
  <si>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</si>
  <si>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</si>
  <si>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</si>
  <si>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</si>
  <si>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</si>
  <si>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</si>
  <si>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</si>
  <si>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</si>
  <si>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</si>
  <si>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</si>
  <si>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</si>
  <si>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</si>
  <si>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</si>
  <si>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</si>
  <si>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</si>
  <si>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</si>
  <si>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</si>
  <si>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</si>
  <si>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</si>
  <si>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</si>
  <si>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</si>
  <si>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</si>
  <si>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</si>
  <si>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</si>
  <si>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</si>
  <si>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</si>
  <si>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</si>
  <si>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</si>
  <si>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</si>
  <si>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</si>
  <si>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</si>
  <si>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</si>
  <si>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</si>
  <si>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</si>
  <si>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</si>
  <si>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</si>
  <si>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</si>
  <si>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</si>
  <si>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</si>
  <si>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</si>
  <si>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</si>
  <si>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</si>
  <si>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</si>
  <si>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</si>
  <si>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</si>
  <si>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</si>
  <si>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</si>
  <si>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</si>
  <si>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</si>
  <si>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</si>
  <si>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</si>
  <si>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</si>
  <si>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</si>
  <si>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</si>
  <si>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</si>
  <si>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</si>
  <si>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</si>
  <si>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</si>
  <si>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</si>
  <si>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</si>
  <si>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</si>
  <si>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</si>
  <si>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</si>
  <si>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</si>
  <si>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</si>
  <si>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</si>
  <si>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</si>
  <si>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</si>
  <si>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</si>
  <si>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</si>
  <si>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</si>
  <si>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</si>
  <si>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</si>
  <si>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</si>
  <si>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</si>
  <si>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</si>
  <si>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</si>
  <si>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</si>
  <si>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</si>
  <si>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</si>
  <si>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</si>
  <si>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</si>
  <si>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</si>
  <si>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</si>
  <si>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</si>
  <si>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</si>
  <si>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</si>
  <si>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</si>
  <si>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</si>
  <si>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</si>
  <si>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</si>
  <si>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</si>
  <si>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</si>
  <si>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</si>
  <si>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</si>
  <si>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</si>
  <si>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</si>
  <si>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</si>
  <si>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</si>
  <si>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</si>
  <si>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</si>
  <si>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</si>
  <si>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</si>
  <si>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</si>
  <si>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</si>
  <si>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</si>
  <si>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</si>
  <si>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</si>
  <si>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</si>
  <si>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</si>
  <si>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</si>
  <si>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</si>
  <si>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</si>
  <si>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</si>
  <si>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</si>
  <si>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</si>
  <si>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</si>
  <si>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</si>
  <si>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</si>
  <si>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</si>
  <si>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</si>
  <si>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</si>
  <si>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</si>
  <si>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</si>
  <si>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</si>
  <si>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</si>
  <si>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</si>
  <si>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</si>
  <si>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</si>
  <si>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</si>
  <si>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</si>
  <si>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</si>
  <si>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</si>
  <si>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</si>
  <si>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</si>
  <si>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</si>
  <si>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</si>
  <si>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</si>
  <si>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</si>
  <si>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</si>
  <si>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</si>
  <si>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</si>
  <si>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</si>
  <si>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</si>
  <si>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</si>
  <si>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</si>
  <si>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</si>
  <si>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</si>
  <si>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</si>
  <si>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</si>
  <si>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</si>
  <si>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</si>
  <si>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</si>
  <si>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</si>
  <si>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</si>
  <si>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</si>
  <si>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</si>
  <si>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</si>
  <si>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</si>
  <si>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</si>
  <si>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</si>
  <si>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</si>
  <si>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</si>
  <si>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</si>
  <si>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</si>
  <si>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</si>
  <si>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</si>
  <si>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</si>
  <si>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</si>
  <si>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</si>
  <si>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</si>
  <si>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</si>
  <si>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</si>
  <si>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</si>
  <si>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</si>
  <si>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</si>
  <si>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</si>
  <si>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</si>
  <si>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</si>
  <si>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</si>
  <si>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</si>
  <si>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</si>
  <si>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</si>
  <si>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</si>
  <si>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</si>
  <si>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</si>
  <si>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</si>
  <si>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</si>
  <si>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</si>
  <si>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</si>
  <si>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</si>
  <si>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</si>
  <si>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</si>
  <si>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</si>
  <si>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</si>
  <si>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</si>
  <si>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</si>
  <si>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</si>
  <si>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</si>
  <si>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</si>
  <si>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</si>
  <si>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</si>
  <si>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</si>
  <si>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</si>
  <si>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</si>
  <si>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</si>
  <si>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</si>
  <si>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</si>
  <si>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</si>
  <si>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</si>
  <si>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</si>
  <si>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</si>
  <si>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</si>
  <si>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</si>
  <si>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</si>
  <si>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</si>
  <si>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</si>
  <si>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</si>
  <si>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</si>
  <si>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</si>
  <si>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</si>
  <si>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</si>
  <si>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</si>
  <si>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</si>
  <si>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</si>
  <si>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</si>
  <si>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</si>
  <si>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</si>
  <si>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</si>
  <si>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</si>
  <si>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</si>
  <si>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</si>
  <si>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</si>
  <si>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</si>
  <si>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</si>
  <si>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</si>
  <si>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</si>
  <si>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</si>
  <si>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</si>
  <si>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</si>
  <si>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</si>
  <si>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</si>
  <si>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</si>
  <si>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</si>
  <si>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</si>
  <si>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</si>
  <si>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</si>
  <si>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</si>
  <si>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</si>
  <si>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</si>
  <si>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</si>
  <si>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</si>
  <si>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</si>
  <si>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</si>
  <si>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</si>
  <si>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</si>
  <si>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</si>
  <si>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</si>
  <si>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</si>
  <si>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</si>
  <si>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</si>
  <si>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</si>
  <si>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</si>
  <si>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</si>
  <si>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</si>
  <si>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</si>
  <si>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</si>
  <si>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</si>
  <si>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</si>
  <si>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</si>
  <si>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</si>
  <si>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</si>
  <si>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</si>
  <si>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</si>
  <si>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</si>
  <si>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</si>
  <si>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</si>
  <si>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</si>
  <si>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</si>
  <si>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</si>
  <si>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</si>
  <si>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</si>
  <si>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</si>
  <si>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</si>
  <si>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</si>
  <si>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</si>
  <si>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</si>
  <si>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</si>
  <si>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</si>
  <si>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</si>
  <si>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</si>
  <si>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</si>
  <si>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</si>
  <si>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</si>
  <si>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</si>
  <si>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</si>
  <si>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</si>
  <si>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</si>
  <si>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</si>
  <si>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</si>
  <si>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</si>
  <si>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</si>
  <si>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</si>
  <si>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</si>
  <si>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</si>
  <si>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</si>
  <si>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</si>
  <si>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</si>
  <si>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</si>
  <si>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</si>
  <si>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</si>
  <si>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</si>
  <si>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</si>
  <si>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</si>
  <si>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</si>
  <si>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</si>
  <si>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</si>
  <si>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</si>
  <si>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</si>
  <si>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</si>
  <si>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</si>
  <si>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</si>
  <si>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</si>
  <si>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</si>
  <si>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</si>
  <si>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</si>
  <si>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</si>
  <si>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</si>
  <si>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</si>
  <si>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</si>
  <si>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</si>
  <si>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</si>
  <si>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</si>
  <si>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</si>
  <si>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</si>
  <si>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</si>
  <si>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</si>
  <si>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</si>
  <si>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</si>
  <si>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</si>
  <si>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</si>
  <si>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</si>
  <si>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</si>
  <si>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</si>
  <si>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</si>
  <si>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</si>
  <si>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</si>
  <si>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</si>
  <si>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</si>
  <si>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</si>
  <si>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</si>
  <si>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</si>
  <si>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</si>
  <si>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</si>
  <si>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</si>
  <si>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</si>
  <si>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</si>
  <si>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</si>
  <si>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</si>
  <si>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</si>
  <si>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</si>
  <si>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</si>
  <si>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</si>
  <si>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</si>
  <si>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</si>
  <si>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</si>
  <si>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</si>
  <si>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</si>
  <si>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</si>
  <si>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</si>
  <si>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</si>
  <si>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</si>
  <si>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</si>
  <si>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</si>
  <si>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</si>
  <si>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</si>
  <si>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</si>
  <si>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</si>
  <si>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</si>
  <si>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</si>
  <si>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</si>
  <si>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</si>
  <si>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</si>
  <si>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</si>
  <si>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</si>
  <si>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</si>
  <si>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</si>
  <si>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</si>
  <si>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</si>
  <si>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</si>
  <si>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</si>
  <si>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</si>
  <si>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</si>
  <si>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</si>
  <si>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</si>
  <si>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</si>
  <si>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</si>
  <si>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</si>
  <si>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</si>
  <si>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</si>
  <si>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</si>
  <si>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</si>
  <si>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</si>
  <si>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</si>
  <si>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</si>
  <si>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</si>
  <si>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</si>
  <si>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</si>
  <si>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</si>
  <si>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</si>
  <si>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</si>
  <si>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</si>
  <si>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</si>
  <si>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</si>
  <si>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</si>
  <si>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</si>
  <si>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</si>
  <si>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</si>
  <si>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</si>
  <si>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</si>
  <si>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</si>
  <si>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</si>
  <si>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</si>
  <si>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</si>
  <si>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</si>
  <si>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</si>
  <si>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</si>
  <si>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</si>
  <si>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</si>
  <si>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</si>
  <si>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</si>
  <si>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</si>
  <si>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</si>
  <si>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</si>
  <si>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</si>
  <si>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</si>
  <si>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</si>
  <si>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</si>
  <si>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</si>
  <si>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</si>
  <si>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</si>
  <si>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</si>
  <si>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</si>
  <si>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</si>
  <si>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</si>
  <si>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</si>
  <si>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</si>
  <si>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</si>
  <si>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</si>
  <si>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</si>
  <si>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</si>
  <si>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</si>
  <si>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</si>
  <si>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</si>
  <si>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</si>
  <si>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</si>
  <si>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</si>
  <si>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</si>
  <si>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</si>
  <si>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</si>
  <si>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</si>
  <si>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</si>
  <si>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</si>
  <si>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</si>
  <si>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</si>
  <si>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</si>
  <si>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</si>
  <si>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</si>
  <si>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</si>
  <si>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</si>
  <si>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</si>
  <si>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</si>
  <si>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</si>
  <si>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</si>
  <si>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</si>
  <si>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</si>
  <si>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</si>
  <si>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</si>
  <si>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</si>
  <si>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</si>
  <si>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</si>
  <si>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</si>
  <si>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</si>
  <si>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</si>
  <si>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</si>
  <si>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</si>
  <si>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</si>
  <si>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</si>
  <si>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</si>
  <si>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</si>
  <si>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</si>
  <si>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</si>
  <si>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</si>
  <si>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</si>
  <si>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</si>
  <si>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</si>
  <si>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</si>
  <si>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</si>
  <si>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</si>
  <si>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</si>
  <si>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</si>
  <si>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</si>
  <si>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</si>
  <si>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</si>
  <si>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</si>
  <si>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</si>
  <si>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</si>
  <si>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</si>
  <si>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</si>
  <si>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</si>
  <si>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</si>
  <si>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</si>
  <si>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</si>
  <si>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</si>
  <si>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</si>
  <si>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</si>
  <si>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</si>
  <si>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</si>
  <si>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</si>
  <si>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</si>
  <si>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</si>
  <si>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</si>
  <si>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</si>
  <si>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</si>
  <si>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</si>
  <si>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</si>
  <si>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</si>
  <si>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</si>
  <si>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</si>
  <si>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</si>
  <si>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</si>
  <si>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</si>
  <si>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</si>
  <si>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</si>
  <si>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</si>
  <si>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</si>
  <si>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</si>
  <si>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</si>
  <si>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</si>
  <si>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</si>
  <si>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</si>
  <si>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</si>
  <si>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</si>
  <si>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</si>
  <si>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</si>
  <si>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</si>
  <si>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</si>
  <si>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</si>
  <si>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</si>
  <si>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</si>
  <si>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</si>
  <si>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</si>
  <si>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</si>
  <si>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</si>
  <si>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</si>
  <si>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</si>
  <si>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</si>
  <si>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</si>
  <si>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</si>
  <si>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</si>
  <si>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</si>
  <si>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</si>
  <si>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</si>
  <si>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</si>
  <si>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</si>
  <si>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</si>
  <si>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</si>
  <si>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</si>
  <si>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</si>
  <si>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</si>
  <si>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</si>
  <si>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</si>
  <si>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</si>
  <si>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</si>
  <si>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</si>
  <si>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</si>
  <si>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</si>
  <si>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</si>
  <si>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</si>
  <si>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</si>
  <si>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</si>
  <si>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</si>
  <si>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</si>
  <si>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</si>
  <si>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</si>
  <si>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</si>
  <si>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</si>
  <si>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</si>
  <si>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</si>
  <si>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</si>
  <si>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</si>
  <si>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</si>
  <si>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</si>
  <si>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</si>
  <si>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</si>
  <si>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</si>
  <si>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</si>
  <si>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</si>
  <si>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</si>
  <si>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</si>
  <si>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</si>
  <si>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</si>
  <si>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</si>
  <si>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</si>
  <si>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</si>
  <si>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</si>
  <si>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</si>
  <si>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</si>
  <si>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</si>
  <si>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</si>
  <si>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</si>
  <si>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</si>
  <si>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</si>
  <si>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</si>
  <si>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</si>
  <si>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</si>
  <si>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</si>
  <si>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</si>
  <si>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</si>
  <si>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</si>
  <si>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</si>
  <si>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</si>
  <si>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</si>
  <si>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</si>
  <si>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</si>
  <si>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</si>
  <si>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</si>
  <si>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</si>
  <si>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</si>
  <si>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</si>
  <si>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</si>
  <si>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</si>
  <si>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</si>
  <si>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</si>
  <si>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</si>
  <si>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</si>
  <si>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</si>
  <si>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</si>
  <si>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</si>
  <si>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</si>
  <si>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</si>
  <si>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</si>
  <si>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</si>
  <si>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</si>
  <si>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</si>
  <si>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</si>
  <si>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</si>
  <si>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</si>
  <si>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</si>
  <si>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</si>
  <si>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</si>
  <si>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</si>
  <si>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</si>
  <si>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</si>
  <si>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</si>
  <si>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</si>
  <si>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</si>
  <si>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</si>
  <si>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</si>
  <si>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</si>
  <si>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</si>
  <si>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</si>
  <si>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</si>
  <si>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</si>
  <si>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</si>
  <si>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</si>
  <si>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</si>
  <si>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</si>
  <si>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</si>
  <si>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</si>
  <si>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</si>
  <si>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</si>
  <si>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</si>
  <si>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</si>
  <si>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</si>
  <si>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</si>
  <si>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</si>
  <si>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</si>
  <si>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</si>
  <si>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</si>
  <si>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</si>
  <si>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</si>
  <si>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</si>
  <si>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</si>
  <si>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</si>
  <si>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</si>
  <si>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</si>
  <si>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</si>
  <si>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</si>
  <si>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</si>
  <si>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</si>
  <si>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</si>
  <si>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</si>
  <si>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</si>
  <si>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</si>
  <si>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</si>
  <si>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</si>
  <si>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</si>
  <si>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</si>
  <si>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</si>
  <si>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</si>
  <si>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</si>
  <si>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</si>
  <si>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</si>
  <si>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</si>
  <si>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</si>
  <si>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</si>
  <si>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</si>
  <si>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</si>
  <si>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</si>
  <si>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</si>
  <si>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</si>
  <si>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</si>
  <si>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</si>
  <si>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</si>
  <si>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</si>
  <si>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</si>
  <si>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</si>
  <si>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</si>
  <si>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</si>
  <si>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</si>
  <si>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</si>
  <si>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</si>
  <si>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</si>
  <si>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</si>
  <si>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</si>
  <si>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</si>
  <si>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</si>
  <si>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</si>
  <si>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</si>
  <si>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</si>
  <si>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</si>
  <si>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</si>
  <si>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</si>
  <si>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</si>
  <si>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</si>
  <si>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</si>
  <si>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</si>
  <si>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</si>
  <si>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</si>
  <si>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</si>
  <si>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</si>
  <si>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</si>
  <si>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</si>
  <si>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</si>
  <si>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</si>
  <si>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</si>
  <si>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</si>
  <si>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</si>
  <si>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</si>
  <si>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</si>
  <si>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</si>
  <si>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</si>
  <si>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</si>
  <si>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</si>
  <si>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</si>
  <si>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</si>
  <si>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</si>
  <si>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</si>
  <si>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</si>
  <si>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</si>
  <si>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</si>
  <si>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</si>
  <si>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</si>
  <si>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</si>
  <si>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</si>
  <si>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</si>
  <si>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</si>
  <si>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</si>
  <si>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</si>
  <si>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</si>
  <si>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</si>
  <si>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</si>
  <si>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</si>
  <si>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</si>
  <si>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</si>
  <si>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</si>
  <si>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</si>
  <si>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</si>
  <si>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</si>
  <si>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</si>
  <si>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</si>
  <si>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</si>
  <si>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</si>
  <si>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</si>
  <si>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</si>
  <si>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</si>
  <si>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</si>
  <si>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</si>
  <si>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</si>
  <si>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</si>
  <si>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</si>
  <si>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</si>
  <si>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</si>
  <si>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</si>
  <si>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</si>
  <si>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</si>
  <si>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</si>
  <si>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</si>
  <si>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</si>
  <si>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</si>
  <si>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</si>
  <si>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</si>
  <si>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</si>
  <si>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</si>
  <si>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</si>
  <si>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</si>
  <si>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</si>
  <si>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</si>
  <si>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</si>
  <si>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</si>
  <si>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</si>
  <si>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</si>
  <si>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</si>
  <si>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</si>
  <si>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</si>
  <si>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</si>
  <si>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</si>
  <si>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</si>
  <si>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</si>
  <si>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</si>
  <si>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</si>
  <si>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</si>
  <si>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</si>
  <si>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</si>
  <si>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</si>
  <si>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</si>
  <si>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</si>
  <si>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</si>
  <si>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</si>
  <si>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</si>
  <si>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</si>
  <si>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</si>
  <si>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</si>
  <si>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</si>
  <si>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</si>
  <si>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</si>
  <si>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</si>
  <si>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</si>
  <si>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</si>
  <si>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</si>
  <si>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</si>
  <si>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</si>
  <si>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</si>
  <si>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</si>
  <si>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</si>
  <si>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</si>
  <si>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</si>
  <si>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</si>
  <si>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</si>
  <si>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</si>
  <si>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</si>
  <si>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</si>
  <si>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</si>
  <si>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</si>
  <si>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</si>
  <si>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</si>
  <si>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</si>
  <si>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</si>
  <si>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</si>
  <si>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</si>
  <si>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</si>
  <si>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</si>
  <si>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</si>
  <si>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</si>
  <si>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</si>
  <si>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</si>
  <si>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</si>
  <si>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</si>
  <si>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</si>
  <si>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</si>
  <si>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</si>
  <si>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</si>
  <si>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</si>
  <si>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</si>
  <si>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</si>
  <si>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</si>
  <si>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</si>
  <si>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</si>
  <si>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</si>
  <si>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</si>
  <si>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</si>
  <si>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</si>
  <si>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</si>
  <si>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</si>
  <si>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</si>
  <si>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</si>
  <si>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</si>
  <si>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</si>
  <si>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</si>
  <si>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</si>
  <si>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</si>
  <si>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</si>
  <si>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</si>
  <si>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</si>
  <si>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</si>
  <si>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</si>
  <si>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</si>
  <si>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</si>
  <si>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</si>
  <si>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</si>
  <si>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</si>
  <si>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</si>
  <si>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</si>
  <si>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</si>
  <si>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</si>
  <si>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</si>
  <si>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</si>
  <si>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</si>
  <si>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</si>
  <si>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</si>
  <si>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</si>
  <si>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</si>
  <si>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</si>
  <si>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</si>
  <si>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</si>
  <si>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</si>
  <si>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</si>
  <si>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</si>
  <si>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</si>
  <si>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</si>
  <si>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</si>
  <si>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</si>
  <si>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</si>
  <si>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</si>
  <si>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</si>
  <si>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</si>
  <si>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</si>
  <si>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</si>
  <si>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</si>
  <si>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</si>
  <si>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</si>
  <si>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</si>
  <si>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</si>
  <si>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</si>
  <si>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</si>
  <si>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</si>
  <si>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</si>
  <si>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</si>
  <si>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</si>
  <si>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</si>
  <si>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</si>
  <si>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</si>
  <si>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</si>
  <si>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</si>
  <si>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</si>
  <si>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</si>
  <si>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</si>
  <si>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</si>
  <si>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</si>
  <si>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</si>
  <si>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</si>
  <si>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</si>
  <si>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</si>
  <si>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</si>
  <si>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</si>
  <si>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</si>
  <si>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</si>
  <si>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</si>
  <si>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</si>
  <si>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</si>
  <si>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</si>
  <si>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</si>
  <si>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</si>
  <si>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</si>
  <si>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</si>
  <si>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</si>
  <si>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</si>
  <si>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</si>
  <si>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</si>
  <si>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</si>
  <si>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</si>
  <si>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</si>
  <si>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</si>
  <si>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</si>
  <si>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</si>
  <si>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</si>
  <si>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</si>
  <si>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</si>
  <si>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</si>
  <si>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</si>
  <si>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</si>
  <si>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</si>
  <si>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</si>
  <si>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</si>
  <si>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</si>
  <si>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</si>
  <si>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</si>
  <si>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</si>
  <si>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</si>
  <si>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</si>
  <si>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</si>
  <si>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</si>
  <si>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</si>
  <si>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</si>
  <si>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</si>
  <si>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</si>
  <si>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</si>
  <si>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</si>
  <si>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</si>
  <si>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</si>
  <si>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</si>
  <si>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</si>
  <si>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</si>
  <si>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</si>
  <si>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</si>
  <si>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</si>
  <si>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</si>
  <si>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</si>
  <si>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</si>
  <si>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</si>
  <si>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</si>
  <si>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</si>
  <si>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</si>
  <si>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</si>
  <si>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</si>
  <si>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</si>
  <si>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</si>
  <si>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</si>
  <si>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</si>
  <si>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</si>
  <si>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</si>
  <si>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</si>
  <si>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</si>
  <si>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</si>
  <si>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</si>
  <si>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</si>
  <si>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</si>
  <si>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</si>
  <si>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</si>
  <si>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</si>
  <si>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</si>
  <si>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</si>
  <si>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</si>
  <si>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</si>
  <si>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</si>
  <si>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</si>
  <si>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</si>
  <si>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</si>
  <si>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</si>
  <si>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</si>
  <si>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</si>
  <si>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</si>
  <si>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</si>
  <si>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</si>
  <si>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</si>
  <si>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</si>
  <si>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</si>
  <si>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</si>
  <si>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</si>
  <si>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</si>
  <si>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</si>
  <si>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</si>
  <si>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</si>
  <si>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</si>
  <si>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</si>
  <si>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</si>
  <si>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</si>
  <si>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</si>
  <si>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</si>
  <si>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</si>
  <si>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</si>
  <si>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</si>
  <si>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</si>
  <si>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</si>
  <si>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</si>
  <si>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</si>
  <si>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</si>
  <si>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</si>
  <si>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</si>
  <si>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</si>
  <si>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</si>
  <si>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</si>
  <si>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</si>
  <si>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</si>
  <si>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</si>
  <si>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</si>
  <si>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</si>
  <si>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</si>
  <si>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</si>
  <si>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</si>
  <si>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</si>
  <si>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</si>
  <si>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</si>
  <si>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</si>
  <si>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</si>
  <si>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</si>
  <si>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</si>
  <si>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</si>
  <si>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</si>
  <si>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</si>
  <si>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</si>
  <si>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</si>
  <si>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</si>
  <si>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</si>
  <si>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</si>
  <si>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</si>
  <si>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</si>
  <si>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</si>
  <si>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</si>
  <si>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</si>
  <si>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</si>
  <si>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</si>
  <si>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</si>
  <si>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</si>
  <si>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</si>
  <si>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</si>
  <si>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</si>
  <si>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</si>
  <si>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</si>
  <si>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</si>
  <si>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</si>
  <si>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</si>
  <si>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</si>
  <si>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</si>
  <si>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</si>
  <si>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</si>
  <si>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</si>
  <si>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</si>
  <si>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</si>
  <si>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</si>
  <si>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</si>
  <si>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</si>
  <si>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</si>
  <si>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</si>
  <si>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</si>
  <si>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</si>
  <si>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</si>
  <si>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</si>
  <si>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</si>
  <si>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</si>
  <si>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</si>
  <si>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</si>
  <si>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</si>
  <si>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</si>
  <si>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</si>
  <si>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</si>
  <si>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</si>
  <si>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</si>
  <si>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</si>
  <si>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</si>
  <si>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</si>
  <si>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</si>
  <si>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</si>
  <si>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</si>
  <si>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</si>
  <si>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</si>
  <si>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</si>
  <si>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</si>
  <si>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</si>
  <si>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</si>
  <si>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</si>
  <si>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</si>
  <si>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</si>
  <si>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</si>
  <si>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</si>
  <si>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</si>
  <si>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</si>
  <si>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</si>
  <si>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</si>
  <si>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</si>
  <si>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</si>
  <si>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</si>
  <si>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</si>
  <si>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</si>
  <si>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</si>
  <si>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</si>
  <si>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</si>
  <si>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</si>
  <si>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</si>
  <si>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</si>
  <si>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</si>
  <si>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</si>
  <si>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</si>
  <si>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</si>
  <si>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</si>
  <si>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</si>
  <si>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</si>
  <si>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</si>
  <si>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</si>
  <si>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</si>
  <si>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</si>
  <si>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</si>
  <si>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</si>
  <si>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</si>
  <si>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</si>
  <si>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</si>
  <si>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</si>
  <si>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</si>
  <si>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</si>
  <si>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</si>
  <si>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</si>
  <si>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</si>
  <si>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</si>
  <si>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</si>
  <si>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</si>
  <si>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</si>
  <si>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</si>
  <si>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</si>
  <si>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</si>
  <si>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</si>
  <si>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</si>
  <si>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</si>
  <si>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</si>
  <si>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</si>
  <si>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</si>
  <si>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</si>
  <si>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</si>
  <si>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</si>
  <si>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</si>
  <si>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</si>
  <si>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</si>
  <si>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</si>
  <si>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</si>
  <si>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</si>
  <si>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</si>
  <si>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</si>
  <si>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</si>
  <si>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</si>
  <si>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</si>
  <si>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</si>
  <si>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</si>
  <si>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</si>
  <si>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</si>
  <si>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</si>
  <si>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</si>
  <si>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</si>
  <si>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</si>
  <si>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</si>
  <si>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</si>
  <si>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</si>
  <si>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</si>
  <si>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</si>
  <si>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</si>
  <si>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</si>
  <si>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</si>
  <si>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</si>
  <si>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</si>
  <si>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</si>
  <si>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</si>
  <si>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</si>
  <si>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</si>
  <si>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</si>
  <si>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</si>
  <si>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</si>
  <si>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</si>
  <si>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</si>
  <si>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</si>
  <si>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</si>
  <si>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</si>
  <si>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</si>
  <si>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</si>
  <si>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</si>
  <si>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</si>
  <si>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</si>
  <si>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</si>
  <si>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</si>
  <si>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</si>
  <si>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</si>
  <si>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</si>
  <si>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</si>
  <si>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</si>
  <si>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</si>
  <si>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</si>
  <si>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</si>
  <si>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</si>
  <si>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</si>
  <si>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</si>
  <si>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</si>
  <si>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</si>
  <si>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</si>
  <si>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</si>
  <si>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</si>
  <si>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</si>
  <si>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</si>
  <si>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</si>
  <si>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</si>
  <si>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</si>
  <si>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</si>
  <si>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</si>
  <si>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</si>
  <si>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</si>
  <si>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</si>
  <si>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</si>
  <si>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</si>
  <si>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</si>
  <si>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</si>
  <si>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</si>
  <si>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</si>
  <si>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</si>
  <si>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</si>
  <si>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</si>
  <si>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</si>
  <si>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</si>
  <si>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</si>
  <si>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</si>
  <si>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</si>
  <si>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</si>
  <si>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</si>
  <si>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</si>
  <si>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</si>
  <si>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</si>
  <si>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</si>
  <si>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</si>
  <si>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</si>
  <si>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</si>
  <si>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</si>
  <si>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</si>
  <si>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</si>
  <si>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</si>
  <si>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</si>
  <si>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</si>
  <si>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</si>
  <si>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</si>
  <si>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</si>
  <si>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</si>
  <si>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</si>
  <si>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</si>
  <si>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</si>
  <si>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</si>
  <si>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</si>
  <si>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</si>
  <si>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</si>
  <si>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</si>
  <si>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</si>
  <si>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</si>
  <si>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</si>
  <si>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</si>
  <si>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</si>
  <si>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</si>
  <si>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</si>
  <si>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</si>
  <si>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</si>
  <si>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</si>
  <si>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</si>
  <si>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</si>
  <si>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</si>
  <si>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</si>
  <si>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</si>
  <si>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</si>
  <si>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</si>
  <si>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</si>
  <si>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</si>
  <si>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</si>
  <si>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</si>
  <si>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</si>
  <si>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</si>
  <si>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</si>
  <si>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</si>
  <si>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</si>
  <si>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</si>
  <si>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</si>
  <si>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</si>
  <si>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</si>
  <si>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</si>
  <si>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</si>
  <si>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</si>
  <si>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</si>
  <si>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</si>
  <si>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</si>
  <si>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</si>
  <si>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</si>
  <si>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</si>
  <si>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</si>
  <si>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</si>
  <si>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</si>
  <si>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</si>
  <si>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</si>
  <si>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</si>
  <si>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</si>
  <si>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</si>
  <si>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</si>
  <si>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</si>
  <si>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</si>
  <si>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</si>
  <si>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</si>
  <si>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</si>
  <si>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</si>
  <si>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</si>
  <si>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</si>
  <si>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</si>
  <si>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</si>
  <si>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</si>
  <si>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</si>
  <si>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</si>
  <si>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</si>
  <si>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</si>
  <si>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</si>
  <si>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</si>
  <si>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</si>
  <si>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</si>
  <si>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</si>
  <si>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</si>
  <si>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</si>
  <si>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</si>
  <si>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</si>
  <si>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</si>
  <si>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</si>
  <si>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</si>
  <si>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</si>
  <si>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</si>
  <si>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</si>
  <si>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</si>
  <si>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</si>
  <si>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</si>
  <si>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</si>
  <si>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</si>
  <si>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</si>
  <si>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</si>
  <si>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</si>
  <si>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</si>
  <si>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</si>
  <si>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</si>
  <si>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</si>
  <si>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</si>
  <si>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</si>
  <si>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</si>
  <si>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</si>
  <si>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</si>
  <si>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</si>
  <si>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</si>
  <si>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</si>
  <si>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</si>
  <si>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</si>
  <si>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</si>
  <si>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</si>
  <si>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</si>
  <si>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</si>
  <si>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</si>
  <si>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</si>
  <si>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</si>
  <si>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</si>
  <si>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</si>
  <si>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</si>
  <si>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</si>
  <si>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</si>
  <si>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</si>
  <si>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</si>
  <si>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</si>
  <si>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</si>
  <si>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</si>
  <si>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</si>
  <si>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</si>
  <si>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</si>
  <si>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</si>
  <si>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</si>
  <si>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</si>
  <si>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</si>
  <si>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</si>
  <si>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</si>
  <si>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</si>
  <si>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</si>
  <si>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</si>
  <si>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</si>
  <si>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</si>
  <si>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</si>
  <si>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</si>
  <si>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</si>
  <si>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</si>
  <si>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</si>
  <si>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</si>
  <si>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</si>
  <si>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</si>
  <si>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</si>
  <si>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</si>
  <si>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</si>
  <si>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</si>
  <si>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</si>
  <si>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</si>
  <si>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</si>
  <si>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</si>
  <si>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</si>
  <si>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</si>
  <si>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</si>
  <si>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</si>
  <si>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</si>
  <si>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</si>
  <si>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</si>
  <si>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</si>
  <si>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</si>
  <si>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</si>
  <si>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</si>
  <si>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</si>
  <si>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</si>
  <si>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</si>
  <si>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</si>
  <si>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</si>
  <si>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</si>
  <si>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</si>
  <si>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</si>
  <si>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</si>
  <si>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</si>
  <si>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</si>
  <si>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</si>
  <si>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</si>
  <si>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</si>
  <si>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</si>
  <si>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</si>
  <si>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</si>
  <si>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</si>
  <si>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</si>
  <si>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</si>
  <si>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</si>
  <si>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</si>
  <si>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</si>
  <si>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</si>
  <si>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</si>
  <si>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</si>
  <si>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</si>
  <si>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</si>
  <si>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</si>
  <si>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</si>
  <si>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</si>
  <si>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</si>
  <si>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</si>
  <si>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</si>
  <si>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</si>
  <si>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</si>
  <si>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</si>
  <si>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</si>
  <si>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</si>
  <si>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</si>
  <si>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</si>
  <si>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</si>
  <si>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</si>
  <si>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</si>
  <si>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</si>
  <si>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</si>
  <si>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</si>
  <si>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</si>
  <si>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</si>
  <si>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</si>
  <si>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</si>
  <si>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</si>
  <si>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</si>
  <si>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</si>
  <si>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</si>
  <si>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</si>
  <si>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</si>
  <si>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</si>
  <si>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</si>
  <si>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</si>
  <si>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</si>
  <si>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</si>
  <si>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</si>
  <si>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</si>
  <si>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</si>
  <si>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</si>
  <si>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</si>
  <si>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</si>
  <si>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</si>
  <si>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</si>
  <si>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</si>
  <si>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</si>
  <si>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</si>
  <si>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</si>
  <si>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</si>
  <si>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</si>
  <si>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</si>
  <si>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</si>
  <si>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</si>
  <si>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</si>
  <si>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</si>
  <si>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</si>
  <si>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</si>
  <si>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</si>
  <si>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</si>
  <si>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</si>
  <si>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</si>
  <si>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</si>
  <si>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</si>
  <si>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</si>
  <si>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</si>
  <si>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</si>
  <si>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</si>
  <si>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</si>
  <si>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</si>
  <si>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</si>
  <si>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</si>
  <si>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</si>
  <si>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</si>
  <si>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</si>
  <si>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</si>
  <si>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</si>
  <si>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</si>
  <si>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</si>
  <si>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</si>
  <si>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</si>
  <si>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</si>
  <si>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</si>
  <si>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</si>
  <si>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</si>
  <si>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</si>
  <si>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</si>
  <si>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</si>
  <si>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</si>
  <si>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</si>
  <si>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</si>
  <si>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</si>
  <si>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</si>
  <si>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</si>
  <si>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</si>
  <si>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</si>
  <si>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</si>
  <si>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</si>
  <si>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</si>
  <si>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</si>
  <si>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</si>
  <si>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</si>
  <si>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</si>
  <si>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</si>
  <si>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</si>
  <si>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</si>
  <si>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</si>
  <si>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</si>
  <si>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</si>
  <si>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</si>
  <si>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</si>
  <si>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</si>
  <si>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</si>
  <si>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</si>
  <si>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</si>
  <si>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</si>
  <si>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</si>
  <si>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</si>
  <si>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</si>
  <si>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</si>
  <si>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</si>
  <si>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</si>
  <si>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</si>
  <si>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</si>
  <si>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</si>
  <si>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</si>
  <si>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</si>
  <si>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</si>
  <si>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</si>
  <si>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</si>
  <si>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</si>
  <si>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</si>
  <si>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</si>
  <si>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</si>
  <si>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</si>
  <si>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</si>
  <si>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</si>
  <si>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</si>
  <si>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</si>
  <si>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</si>
  <si>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</si>
  <si>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</si>
  <si>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</si>
  <si>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</si>
  <si>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</si>
  <si>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</si>
  <si>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</si>
  <si>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</si>
  <si>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</si>
  <si>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</si>
  <si>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</si>
  <si>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</si>
  <si>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</si>
  <si>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</si>
  <si>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</si>
  <si>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</si>
  <si>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</si>
  <si>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</si>
  <si>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</si>
  <si>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</si>
  <si>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</si>
  <si>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</si>
  <si>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</si>
  <si>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</si>
  <si>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</si>
  <si>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</si>
  <si>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</si>
  <si>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</si>
  <si>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</si>
  <si>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</si>
  <si>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</si>
  <si>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</si>
  <si>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</si>
  <si>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</si>
  <si>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</si>
  <si>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</si>
  <si>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</si>
  <si>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</si>
  <si>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</si>
  <si>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</si>
  <si>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</si>
  <si>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</si>
  <si>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</si>
  <si>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</si>
  <si>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</si>
  <si>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</si>
  <si>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</si>
  <si>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</si>
  <si>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</si>
  <si>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</si>
  <si>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</si>
  <si>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</si>
  <si>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</si>
  <si>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</si>
  <si>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</si>
  <si>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</si>
  <si>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</si>
  <si>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</si>
  <si>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</si>
  <si>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</si>
  <si>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</si>
  <si>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</si>
  <si>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</si>
  <si>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</si>
  <si>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</si>
  <si>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</si>
  <si>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</si>
  <si>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</si>
  <si>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</si>
  <si>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</si>
  <si>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</si>
  <si>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</si>
  <si>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</si>
  <si>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</si>
  <si>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</si>
  <si>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</si>
  <si>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</si>
  <si>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</si>
  <si>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</si>
  <si>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</si>
  <si>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</si>
  <si>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</si>
  <si>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</si>
  <si>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</si>
  <si>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</si>
  <si>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</si>
  <si>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</si>
  <si>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</si>
  <si>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</si>
  <si>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</si>
  <si>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</si>
  <si>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</si>
  <si>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</si>
  <si>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</si>
  <si>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</si>
  <si>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</si>
  <si>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</si>
  <si>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</si>
  <si>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</si>
  <si>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</si>
  <si>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</si>
  <si>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</si>
  <si>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</si>
  <si>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</si>
  <si>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</si>
  <si>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</si>
  <si>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</si>
  <si>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</si>
  <si>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</si>
  <si>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</si>
  <si>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</si>
  <si>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</si>
  <si>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</si>
  <si>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</si>
  <si>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</si>
  <si>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</si>
  <si>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</si>
  <si>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</si>
  <si>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</si>
  <si>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</si>
  <si>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</si>
  <si>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</si>
  <si>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</si>
  <si>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</si>
  <si>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</si>
  <si>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</si>
  <si>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</si>
  <si>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</si>
  <si>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</si>
  <si>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</si>
  <si>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</si>
  <si>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</si>
  <si>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</si>
  <si>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</si>
  <si>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</si>
  <si>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</si>
  <si>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</si>
  <si>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</si>
  <si>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</si>
  <si>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</si>
  <si>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</si>
  <si>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</si>
  <si>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</si>
  <si>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</si>
  <si>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</si>
  <si>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</si>
  <si>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</si>
  <si>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</si>
  <si>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</si>
  <si>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</si>
  <si>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</si>
  <si>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</si>
  <si>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</si>
  <si>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</si>
  <si>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</si>
  <si>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</si>
  <si>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</si>
  <si>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</si>
  <si>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</si>
  <si>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</si>
  <si>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</si>
  <si>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</si>
  <si>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</si>
  <si>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</si>
  <si>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</si>
  <si>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</si>
  <si>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</si>
  <si>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</si>
  <si>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</si>
  <si>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</si>
  <si>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</si>
  <si>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</si>
  <si>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</si>
  <si>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</si>
  <si>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</si>
  <si>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</si>
  <si>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</si>
  <si>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</si>
  <si>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</si>
  <si>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</si>
  <si>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</si>
  <si>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</si>
  <si>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</si>
  <si>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</si>
  <si>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</si>
  <si>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</si>
  <si>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</si>
  <si>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</si>
  <si>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</si>
  <si>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</si>
  <si>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</si>
  <si>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</si>
  <si>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</si>
  <si>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</si>
  <si>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</si>
  <si>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</si>
  <si>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</si>
  <si>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</si>
  <si>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</si>
  <si>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</si>
  <si>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</si>
  <si>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</si>
  <si>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</si>
  <si>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</si>
  <si>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</si>
  <si>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</si>
  <si>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</si>
  <si>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</si>
  <si>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</si>
  <si>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</si>
  <si>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</si>
  <si>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</si>
  <si>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</si>
  <si>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</si>
  <si>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</si>
  <si>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</si>
  <si>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</si>
  <si>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</si>
  <si>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</si>
  <si>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</si>
  <si>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</si>
  <si>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</si>
  <si>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</si>
  <si>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</si>
  <si>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</si>
  <si>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</si>
  <si>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</si>
  <si>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</si>
  <si>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</si>
  <si>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</si>
  <si>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</si>
  <si>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</si>
  <si>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</si>
  <si>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</si>
  <si>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</si>
  <si>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</si>
  <si>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</si>
  <si>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</si>
  <si>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</si>
  <si>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</si>
  <si>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</si>
  <si>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</si>
  <si>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</si>
  <si>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</si>
  <si>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</si>
  <si>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</si>
  <si>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</si>
  <si>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</si>
  <si>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</si>
  <si>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</si>
  <si>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</si>
  <si>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</si>
  <si>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</si>
  <si>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</si>
  <si>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</si>
  <si>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</si>
  <si>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</si>
  <si>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</si>
  <si>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</si>
  <si>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</si>
  <si>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</si>
  <si>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</si>
  <si>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</si>
  <si>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</si>
  <si>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</si>
  <si>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</si>
  <si>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</si>
  <si>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</si>
  <si>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</si>
  <si>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</si>
  <si>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</si>
  <si>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</si>
  <si>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</si>
  <si>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</si>
  <si>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</si>
  <si>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</si>
  <si>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</si>
  <si>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</si>
  <si>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</si>
  <si>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</si>
  <si>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</si>
  <si>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</si>
  <si>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</si>
  <si>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</si>
  <si>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</si>
  <si>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</si>
  <si>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</si>
  <si>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</si>
  <si>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</si>
  <si>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</si>
  <si>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</si>
  <si>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</si>
  <si>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</si>
  <si>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</si>
  <si>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</si>
  <si>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</si>
  <si>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</si>
  <si>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</si>
  <si>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</si>
  <si>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</si>
  <si>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</si>
  <si>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</si>
  <si>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</si>
  <si>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</si>
  <si>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</si>
  <si>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</si>
  <si>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</si>
  <si>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</si>
  <si>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</si>
  <si>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</si>
  <si>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</si>
  <si>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</si>
  <si>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</si>
  <si>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</si>
  <si>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</si>
  <si>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</si>
  <si>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</si>
  <si>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</si>
  <si>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</si>
  <si>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</si>
  <si>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</si>
  <si>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</si>
  <si>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</si>
  <si>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</si>
  <si>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</si>
  <si>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</si>
  <si>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</si>
  <si>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</si>
  <si>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</si>
  <si>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</si>
  <si>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</si>
  <si>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</si>
  <si>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</si>
  <si>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</si>
  <si>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</si>
  <si>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</si>
  <si>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</si>
  <si>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</si>
  <si>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</si>
  <si>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</si>
  <si>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</si>
  <si>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</si>
  <si>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</si>
  <si>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</si>
  <si>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</si>
  <si>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</si>
  <si>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</si>
  <si>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</si>
  <si>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</si>
  <si>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</si>
  <si>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</si>
  <si>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</si>
  <si>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</si>
  <si>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</si>
  <si>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</si>
  <si>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</si>
  <si>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</si>
  <si>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</si>
  <si>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</si>
  <si>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</si>
  <si>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</si>
  <si>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</si>
  <si>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</si>
  <si>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</si>
  <si>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</si>
  <si>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</si>
  <si>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</si>
  <si>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</si>
  <si>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</si>
  <si>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</si>
  <si>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</si>
  <si>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</si>
  <si>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</si>
  <si>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</si>
  <si>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</si>
  <si>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</si>
  <si>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</si>
  <si>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</si>
  <si>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</si>
  <si>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</si>
  <si>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</si>
  <si>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</si>
  <si>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</si>
  <si>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</si>
  <si>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</si>
  <si>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</si>
  <si>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</si>
  <si>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</si>
  <si>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</si>
  <si>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</si>
  <si>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</si>
  <si>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</si>
  <si>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</si>
  <si>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</si>
  <si>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</si>
  <si>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</si>
  <si>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</si>
  <si>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</si>
  <si>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</si>
  <si>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</si>
  <si>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</si>
  <si>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</si>
  <si>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</si>
  <si>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</si>
  <si>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</si>
  <si>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</si>
  <si>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</si>
  <si>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</si>
  <si>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</si>
  <si>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</si>
  <si>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</si>
  <si>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</si>
  <si>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</si>
  <si>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</si>
  <si>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</si>
  <si>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</si>
  <si>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</si>
  <si>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</si>
  <si>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</si>
  <si>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</si>
  <si>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</si>
  <si>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</si>
  <si>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</si>
  <si>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</si>
  <si>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</si>
  <si>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</si>
  <si>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</si>
  <si>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</si>
  <si>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</si>
  <si>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</si>
  <si>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</si>
  <si>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</si>
  <si>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</si>
  <si>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</si>
  <si>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</si>
  <si>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</si>
  <si>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</si>
  <si>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</si>
  <si>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</si>
  <si>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</si>
  <si>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</si>
  <si>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</si>
  <si>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</si>
  <si>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</si>
  <si>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</si>
  <si>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</si>
  <si>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</si>
  <si>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</si>
  <si>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</si>
  <si>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</si>
  <si>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</si>
  <si>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</si>
  <si>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</si>
  <si>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</si>
  <si>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</si>
  <si>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</si>
  <si>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</si>
  <si>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</si>
  <si>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</si>
  <si>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</si>
  <si>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</si>
  <si>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</si>
  <si>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</si>
  <si>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</si>
  <si>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</si>
  <si>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</si>
  <si>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</si>
  <si>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</si>
  <si>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</si>
  <si>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</si>
  <si>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</si>
  <si>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</si>
  <si>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</si>
  <si>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</si>
  <si>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</si>
  <si>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</si>
  <si>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</si>
  <si>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</si>
  <si>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</si>
  <si>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</si>
  <si>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</si>
  <si>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</si>
  <si>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</si>
  <si>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</si>
  <si>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</si>
  <si>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</si>
  <si>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</si>
  <si>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</si>
  <si>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</si>
  <si>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</si>
  <si>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</si>
  <si>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</si>
  <si>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</si>
  <si>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</si>
  <si>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</si>
  <si>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</si>
  <si>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</si>
  <si>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</si>
  <si>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</si>
  <si>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</si>
  <si>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</si>
  <si>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</si>
  <si>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</si>
  <si>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</si>
  <si>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</si>
  <si>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</si>
  <si>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</si>
  <si>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</si>
  <si>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</si>
  <si>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</si>
  <si>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</si>
  <si>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</si>
  <si>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</si>
  <si>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</si>
  <si>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</si>
  <si>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</si>
  <si>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</si>
  <si>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</si>
  <si>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</si>
  <si>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</si>
  <si>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</si>
  <si>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</si>
  <si>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</si>
  <si>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</si>
  <si>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</si>
  <si>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</si>
  <si>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</si>
  <si>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</si>
  <si>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</si>
  <si>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</si>
  <si>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</si>
  <si>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</si>
  <si>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</si>
  <si>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</si>
  <si>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</si>
  <si>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</si>
  <si>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</si>
  <si>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</si>
  <si>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</si>
  <si>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</si>
  <si>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</si>
  <si>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</si>
  <si>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</si>
  <si>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</si>
  <si>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</si>
  <si>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</si>
  <si>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</si>
  <si>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</si>
  <si>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</si>
  <si>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</si>
  <si>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</si>
  <si>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</si>
  <si>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</si>
  <si>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</si>
  <si>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</si>
  <si>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</si>
  <si>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</si>
  <si>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</si>
  <si>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</si>
  <si>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</si>
  <si>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</si>
  <si>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</si>
  <si>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</si>
  <si>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</si>
  <si>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</si>
  <si>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</si>
  <si>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</si>
  <si>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</si>
  <si>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</si>
  <si>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</si>
  <si>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</si>
  <si>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</si>
  <si>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</si>
  <si>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</si>
  <si>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</si>
  <si>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</si>
  <si>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</si>
  <si>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</si>
  <si>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</si>
  <si>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</si>
  <si>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</si>
  <si>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</si>
  <si>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</si>
  <si>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</si>
  <si>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</si>
  <si>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</si>
  <si>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</si>
  <si>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</si>
  <si>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</si>
  <si>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</si>
  <si>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</si>
  <si>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</si>
  <si>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</si>
  <si>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</si>
  <si>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</si>
  <si>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</si>
  <si>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</si>
  <si>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</si>
  <si>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</si>
  <si>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</si>
  <si>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</si>
  <si>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</si>
  <si>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</si>
  <si>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</si>
  <si>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</si>
  <si>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</si>
  <si>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</si>
  <si>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</si>
  <si>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</si>
  <si>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</si>
  <si>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</si>
  <si>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</si>
  <si>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</si>
  <si>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</si>
  <si>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</si>
  <si>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</si>
  <si>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</si>
  <si>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</si>
  <si>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</si>
  <si>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</si>
  <si>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</si>
  <si>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</si>
  <si>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</si>
  <si>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</si>
  <si>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</si>
  <si>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</si>
  <si>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</si>
  <si>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</si>
  <si>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</si>
  <si>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</si>
  <si>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</si>
  <si>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</si>
  <si>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</si>
  <si>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</si>
  <si>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</si>
  <si>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</si>
  <si>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</si>
  <si>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</si>
  <si>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</si>
  <si>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</si>
  <si>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</si>
  <si>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</si>
  <si>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</si>
  <si>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</si>
  <si>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</si>
  <si>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</si>
  <si>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</si>
  <si>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</si>
  <si>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</si>
  <si>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</si>
  <si>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</si>
  <si>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</si>
  <si>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</si>
  <si>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</si>
  <si>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</si>
  <si>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</si>
  <si>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</si>
  <si>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</si>
  <si>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</si>
  <si>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</si>
  <si>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</si>
  <si>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</si>
  <si>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</si>
  <si>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</si>
  <si>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</si>
  <si>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</si>
  <si>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</si>
  <si>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</si>
  <si>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</si>
  <si>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</si>
  <si>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</si>
  <si>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</si>
  <si>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</si>
  <si>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</si>
  <si>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</si>
  <si>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</si>
  <si>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</si>
  <si>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</si>
  <si>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</si>
  <si>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</si>
  <si>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</si>
  <si>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</si>
  <si>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</si>
  <si>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</si>
  <si>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</si>
  <si>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</si>
  <si>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</si>
  <si>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</si>
  <si>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</si>
  <si>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</si>
  <si>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</si>
  <si>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</si>
  <si>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</si>
  <si>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</si>
  <si>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</si>
  <si>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</si>
  <si>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</si>
  <si>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</si>
  <si>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</si>
  <si>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</si>
  <si>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</si>
  <si>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</si>
  <si>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</si>
  <si>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</si>
  <si>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</si>
  <si>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</si>
  <si>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</si>
  <si>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</si>
  <si>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</si>
  <si>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</si>
  <si>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</si>
  <si>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</si>
  <si>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</si>
  <si>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</si>
  <si>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</si>
  <si>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</si>
  <si>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</si>
  <si>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</si>
  <si>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</si>
  <si>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</si>
  <si>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</si>
  <si>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</si>
  <si>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</si>
  <si>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</si>
  <si>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</si>
  <si>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</si>
  <si>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</si>
  <si>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</si>
  <si>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</si>
  <si>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</si>
  <si>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</si>
  <si>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</si>
  <si>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</si>
  <si>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</si>
  <si>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</si>
  <si>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</si>
  <si>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</si>
  <si>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</si>
  <si>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</si>
  <si>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</si>
  <si>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</si>
  <si>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</si>
  <si>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</si>
  <si>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</si>
  <si>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</si>
  <si>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</si>
  <si>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</si>
  <si>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</si>
  <si>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</si>
  <si>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</si>
  <si>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</si>
  <si>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</si>
  <si>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</si>
  <si>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</si>
  <si>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</si>
  <si>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</si>
  <si>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</si>
  <si>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</si>
  <si>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</si>
  <si>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</si>
  <si>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</si>
  <si>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</si>
  <si>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</si>
  <si>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</si>
  <si>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</si>
  <si>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</si>
  <si>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</si>
  <si>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</si>
  <si>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</si>
  <si>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</si>
  <si>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</si>
  <si>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</si>
  <si>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</si>
  <si>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</si>
  <si>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</si>
  <si>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</si>
  <si>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</si>
  <si>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</si>
  <si>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</si>
  <si>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</si>
  <si>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</si>
  <si>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</si>
  <si>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</si>
  <si>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</si>
  <si>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</si>
  <si>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</si>
  <si>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</si>
  <si>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</si>
  <si>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</si>
  <si>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</si>
  <si>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</si>
  <si>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</si>
  <si>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</si>
  <si>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</si>
  <si>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</si>
  <si>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</si>
  <si>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</si>
  <si>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</si>
  <si>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</si>
  <si>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</si>
  <si>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</si>
  <si>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</si>
  <si>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</si>
  <si>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</si>
  <si>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</si>
  <si>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</si>
  <si>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</si>
  <si>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</si>
  <si>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</si>
  <si>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</si>
  <si>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</si>
  <si>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</si>
  <si>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</si>
  <si>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</si>
  <si>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</si>
  <si>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</si>
  <si>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</si>
  <si>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</si>
  <si>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</si>
  <si>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</si>
  <si>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</si>
  <si>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</si>
  <si>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</si>
  <si>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</si>
  <si>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</si>
  <si>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</si>
  <si>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</si>
  <si>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</si>
  <si>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</si>
  <si>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</si>
  <si>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</si>
  <si>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</si>
  <si>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</si>
  <si>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</si>
  <si>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</si>
  <si>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</si>
  <si>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</si>
  <si>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</si>
  <si>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</si>
  <si>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</si>
  <si>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</si>
  <si>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</si>
  <si>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</si>
  <si>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</si>
  <si>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</si>
  <si>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</si>
  <si>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</si>
  <si>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</si>
  <si>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</si>
  <si>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</si>
  <si>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</si>
  <si>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</si>
  <si>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</si>
  <si>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</si>
  <si>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</si>
  <si>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</si>
  <si>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</si>
  <si>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</si>
  <si>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</si>
  <si>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</si>
  <si>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</si>
  <si>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</si>
  <si>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</si>
  <si>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</si>
  <si>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</si>
  <si>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</si>
  <si>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</si>
  <si>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</si>
  <si>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</si>
  <si>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</si>
  <si>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</si>
  <si>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</si>
  <si>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</si>
  <si>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</si>
  <si>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</si>
  <si>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</si>
  <si>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</si>
  <si>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</si>
  <si>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</si>
  <si>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</si>
  <si>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</si>
  <si>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</si>
  <si>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</si>
  <si>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</si>
  <si>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</si>
  <si>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</si>
  <si>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</si>
  <si>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</si>
  <si>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</si>
  <si>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</si>
  <si>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</si>
  <si>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</si>
  <si>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</si>
  <si>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</si>
  <si>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</si>
  <si>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</si>
  <si>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</si>
  <si>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</si>
  <si>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</si>
  <si>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</si>
  <si>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</si>
  <si>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</si>
  <si>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</si>
  <si>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</si>
  <si>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</si>
  <si>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</si>
  <si>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</si>
  <si>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</si>
  <si>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</si>
  <si>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</si>
  <si>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</si>
  <si>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</si>
  <si>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</si>
  <si>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</si>
  <si>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</si>
  <si>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</si>
  <si>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</si>
  <si>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</si>
  <si>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</si>
  <si>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</si>
  <si>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</si>
  <si>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</si>
  <si>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</si>
  <si>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</si>
  <si>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</si>
  <si>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</si>
  <si>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</si>
  <si>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</si>
  <si>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</si>
  <si>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</si>
  <si>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</si>
  <si>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</si>
  <si>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</si>
  <si>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</si>
  <si>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</si>
  <si>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</si>
  <si>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</si>
  <si>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</si>
  <si>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</si>
  <si>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</si>
  <si>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</si>
  <si>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</si>
  <si>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</si>
  <si>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</si>
  <si>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</si>
  <si>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</si>
  <si>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</si>
  <si>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</si>
  <si>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</si>
  <si>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</si>
  <si>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</si>
  <si>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</si>
  <si>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</si>
  <si>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</si>
  <si>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</si>
  <si>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</si>
  <si>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</si>
  <si>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</si>
  <si>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</si>
  <si>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</si>
  <si>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</si>
  <si>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</si>
  <si>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</si>
  <si>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</si>
  <si>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</si>
  <si>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</si>
  <si>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</si>
  <si>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</si>
  <si>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</si>
  <si>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</si>
  <si>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</si>
  <si>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</si>
  <si>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</si>
  <si>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</si>
  <si>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</si>
  <si>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</si>
  <si>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</si>
  <si>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</si>
  <si>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</si>
  <si>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</si>
  <si>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</si>
  <si>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</si>
  <si>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</si>
  <si>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</si>
  <si>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</si>
  <si>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</si>
  <si>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</si>
  <si>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</si>
  <si>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</si>
  <si>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</si>
  <si>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</si>
  <si>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</si>
  <si>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</si>
  <si>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</si>
  <si>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</si>
  <si>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</si>
  <si>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</si>
  <si>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</si>
  <si>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</si>
  <si>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</si>
  <si>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</si>
  <si>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</si>
  <si>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</si>
  <si>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</si>
  <si>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</si>
  <si>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</si>
  <si>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</si>
  <si>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</si>
  <si>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</si>
  <si>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</si>
  <si>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</si>
  <si>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</si>
  <si>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</si>
  <si>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</si>
  <si>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</si>
  <si>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</si>
  <si>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</si>
  <si>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</si>
  <si>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</si>
  <si>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</si>
  <si>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</si>
  <si>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</si>
  <si>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</si>
  <si>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</si>
  <si>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</si>
  <si>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</si>
  <si>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</si>
  <si>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</si>
  <si>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</si>
  <si>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</si>
  <si>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</si>
  <si>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</si>
  <si>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</si>
  <si>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</si>
  <si>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</si>
  <si>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</si>
  <si>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</si>
  <si>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</si>
  <si>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</si>
  <si>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</si>
  <si>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</si>
  <si>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</si>
  <si>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</si>
  <si>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</si>
  <si>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</si>
  <si>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</si>
  <si>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</si>
  <si>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</si>
  <si>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</si>
  <si>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</si>
  <si>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</si>
  <si>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</si>
  <si>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</si>
  <si>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</si>
  <si>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</si>
  <si>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</si>
  <si>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</si>
  <si>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</si>
  <si>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</si>
  <si>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</si>
  <si>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</si>
  <si>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</si>
  <si>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</si>
  <si>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</si>
  <si>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</si>
  <si>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</si>
  <si>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</si>
  <si>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</si>
  <si>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</si>
  <si>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</si>
  <si>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</si>
  <si>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</si>
  <si>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</si>
  <si>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</si>
  <si>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</si>
  <si>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</si>
  <si>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</si>
  <si>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</si>
  <si>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</si>
  <si>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</si>
  <si>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</si>
  <si>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</si>
  <si>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</si>
  <si>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</si>
  <si>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</si>
  <si>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</si>
  <si>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</si>
  <si>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</si>
  <si>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</si>
  <si>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</si>
  <si>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</si>
  <si>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</si>
  <si>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</si>
  <si>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</si>
  <si>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</si>
  <si>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</si>
  <si>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</si>
  <si>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</si>
  <si>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</si>
  <si>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</si>
  <si>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</si>
  <si>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</si>
  <si>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</si>
  <si>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</si>
  <si>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</si>
  <si>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</si>
  <si>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</si>
  <si>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</si>
  <si>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</si>
  <si>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</si>
  <si>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</si>
  <si>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</si>
  <si>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</si>
  <si>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</si>
  <si>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</si>
  <si>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</si>
  <si>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</si>
  <si>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</si>
  <si>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</si>
  <si>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</si>
  <si>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</si>
  <si>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</si>
  <si>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</si>
  <si>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</si>
  <si>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</si>
  <si>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</si>
  <si>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</si>
  <si>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</si>
  <si>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</si>
  <si>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</si>
  <si>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</si>
  <si>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</si>
  <si>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</si>
  <si>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</si>
  <si>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</si>
  <si>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</si>
  <si>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</si>
  <si>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</si>
  <si>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</si>
  <si>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</si>
  <si>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</si>
  <si>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</si>
  <si>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</si>
  <si>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</si>
  <si>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</si>
  <si>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</si>
  <si>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</si>
  <si>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</si>
  <si>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</si>
  <si>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</si>
  <si>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</si>
  <si>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</si>
  <si>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</si>
  <si>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</si>
  <si>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</si>
  <si>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</si>
  <si>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</si>
  <si>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</si>
  <si>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</si>
  <si>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</si>
  <si>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</si>
  <si>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</si>
  <si>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</si>
  <si>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</si>
  <si>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</si>
  <si>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</si>
  <si>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</si>
  <si>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</si>
  <si>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</si>
  <si>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</si>
  <si>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</si>
  <si>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</si>
  <si>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</si>
  <si>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</si>
  <si>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</si>
  <si>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</si>
  <si>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</si>
  <si>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</si>
  <si>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</si>
  <si>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</si>
  <si>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</si>
  <si>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</si>
  <si>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</si>
  <si>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</si>
  <si>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</si>
  <si>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</si>
  <si>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</si>
  <si>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</si>
  <si>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</si>
  <si>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</si>
  <si>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</si>
  <si>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</si>
  <si>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</si>
  <si>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</si>
  <si>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</si>
  <si>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</si>
  <si>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</si>
  <si>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</si>
  <si>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</si>
  <si>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</si>
  <si>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</si>
  <si>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</si>
  <si>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</si>
  <si>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</si>
  <si>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</si>
  <si>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</si>
  <si>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</si>
  <si>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</si>
  <si>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</si>
  <si>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</si>
  <si>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</si>
  <si>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</si>
  <si>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</si>
  <si>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</si>
  <si>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</si>
  <si>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</si>
  <si>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</si>
  <si>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</si>
  <si>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</si>
  <si>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</si>
  <si>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</si>
  <si>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</si>
  <si>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</si>
  <si>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</si>
  <si>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</si>
  <si>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</si>
  <si>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</si>
  <si>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</si>
  <si>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</si>
  <si>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</si>
  <si>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</si>
  <si>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</si>
  <si>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</si>
  <si>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</si>
  <si>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</si>
  <si>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</si>
  <si>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</si>
  <si>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</si>
  <si>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</si>
  <si>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</si>
  <si>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</si>
  <si>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</si>
  <si>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</si>
  <si>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</si>
  <si>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</si>
  <si>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</si>
  <si>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</si>
  <si>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</si>
  <si>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</si>
  <si>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</si>
  <si>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</si>
  <si>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</si>
  <si>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</si>
  <si>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</si>
  <si>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</si>
  <si>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</si>
  <si>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</si>
  <si>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</si>
  <si>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</si>
  <si>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</si>
  <si>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</si>
  <si>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</si>
  <si>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</si>
  <si>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</si>
  <si>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</si>
  <si>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</si>
  <si>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</si>
  <si>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</si>
  <si>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</si>
  <si>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</si>
  <si>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</si>
  <si>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</si>
  <si>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</si>
  <si>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</si>
  <si>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</si>
  <si>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</si>
  <si>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</si>
  <si>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</si>
  <si>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</si>
  <si>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</si>
  <si>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</si>
  <si>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</si>
  <si>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</si>
  <si>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</si>
  <si>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</si>
  <si>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</si>
  <si>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</si>
  <si>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</si>
  <si>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</si>
  <si>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</si>
  <si>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</si>
  <si>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</si>
  <si>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</si>
  <si>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</si>
  <si>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</si>
  <si>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</si>
  <si>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</si>
  <si>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</si>
  <si>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</si>
  <si>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</si>
  <si>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</si>
  <si>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</si>
  <si>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</si>
  <si>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</si>
  <si>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</si>
  <si>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</si>
  <si>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</si>
  <si>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</si>
  <si>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</si>
  <si>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</si>
  <si>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</si>
  <si>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</si>
  <si>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</si>
  <si>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</si>
  <si>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</si>
  <si>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</si>
  <si>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</si>
  <si>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</si>
  <si>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</si>
  <si>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</si>
  <si>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</si>
  <si>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</si>
  <si>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</si>
  <si>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</si>
  <si>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</si>
  <si>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</si>
  <si>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</si>
  <si>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</si>
  <si>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</si>
  <si>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</si>
  <si>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</si>
  <si>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</si>
  <si>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</si>
  <si>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</si>
  <si>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</si>
  <si>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</si>
  <si>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</si>
  <si>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</si>
  <si>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</si>
  <si>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</si>
  <si>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</si>
  <si>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</si>
  <si>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</si>
  <si>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</si>
  <si>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</si>
  <si>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</si>
  <si>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</si>
  <si>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</si>
  <si>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</si>
  <si>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</si>
  <si>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</si>
  <si>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</si>
  <si>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</si>
  <si>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</si>
  <si>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</si>
  <si>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</si>
  <si>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</si>
  <si>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</si>
  <si>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</si>
  <si>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</si>
  <si>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</si>
  <si>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</si>
  <si>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</si>
  <si>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</si>
  <si>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</si>
  <si>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</si>
  <si>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</si>
  <si>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</si>
  <si>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</si>
  <si>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</si>
  <si>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</si>
  <si>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</si>
  <si>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</si>
  <si>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</si>
  <si>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</si>
  <si>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</si>
  <si>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</si>
  <si>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</si>
  <si>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</si>
  <si>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</si>
  <si>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</si>
  <si>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</si>
  <si>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</si>
  <si>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</si>
  <si>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</si>
  <si>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</si>
  <si>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</si>
  <si>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</si>
  <si>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</si>
  <si>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</si>
  <si>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</si>
  <si>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</si>
  <si>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</si>
  <si>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</si>
  <si>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</si>
  <si>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</si>
  <si>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</si>
  <si>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</si>
  <si>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</si>
  <si>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</si>
  <si>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</si>
  <si>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</si>
  <si>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</si>
  <si>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</si>
  <si>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</si>
  <si>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</si>
  <si>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</si>
  <si>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</si>
  <si>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</si>
  <si>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</si>
  <si>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</si>
  <si>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</si>
  <si>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</si>
  <si>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</si>
  <si>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</si>
  <si>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</si>
  <si>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</si>
  <si>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</si>
  <si>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</si>
  <si>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</si>
  <si>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</si>
  <si>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</si>
  <si>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</si>
  <si>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</si>
  <si>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</si>
  <si>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</si>
  <si>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</si>
  <si>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</si>
  <si>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</si>
  <si>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</si>
  <si>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</si>
  <si>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</si>
  <si>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</si>
  <si>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</si>
  <si>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</si>
  <si>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</si>
  <si>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</si>
  <si>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</si>
  <si>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</si>
  <si>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</si>
  <si>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</si>
  <si>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</si>
  <si>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</si>
  <si>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</si>
  <si>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</si>
  <si>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</si>
  <si>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</si>
  <si>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</si>
  <si>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</si>
  <si>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</si>
  <si>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</si>
  <si>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</si>
  <si>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</si>
  <si>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</si>
  <si>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</si>
  <si>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</si>
  <si>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</si>
  <si>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</si>
  <si>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</si>
  <si>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</si>
  <si>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</si>
  <si>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</si>
  <si>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</si>
  <si>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</si>
  <si>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</si>
  <si>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</si>
  <si>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</si>
  <si>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</si>
  <si>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</si>
  <si>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</si>
  <si>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</si>
  <si>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</si>
  <si>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</si>
  <si>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</si>
  <si>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</si>
  <si>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</si>
  <si>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</si>
  <si>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</si>
  <si>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</si>
  <si>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</si>
  <si>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</si>
  <si>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</si>
  <si>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</si>
  <si>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</si>
  <si>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</si>
  <si>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</si>
  <si>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</si>
  <si>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</si>
  <si>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</si>
  <si>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</si>
  <si>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</si>
  <si>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</si>
  <si>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</si>
  <si>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</si>
  <si>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</si>
  <si>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</si>
  <si>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</si>
  <si>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</si>
  <si>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</si>
  <si>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</si>
  <si>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</si>
  <si>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</si>
  <si>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</si>
  <si>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</si>
  <si>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</si>
  <si>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</si>
  <si>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</si>
  <si>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</si>
  <si>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</si>
  <si>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</si>
  <si>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</si>
  <si>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</si>
  <si>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</si>
  <si>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</si>
  <si>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</si>
  <si>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</si>
  <si>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</si>
  <si>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</si>
  <si>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</si>
  <si>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</si>
  <si>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</si>
  <si>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</si>
  <si>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</si>
  <si>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</si>
  <si>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</si>
  <si>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</si>
  <si>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</si>
  <si>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</si>
  <si>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</si>
  <si>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</si>
  <si>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</si>
  <si>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</si>
  <si>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</si>
  <si>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</si>
  <si>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</si>
  <si>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</si>
  <si>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</si>
  <si>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</si>
  <si>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</si>
  <si>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</si>
  <si>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</si>
  <si>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</si>
  <si>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</si>
  <si>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</si>
  <si>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</si>
  <si>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</si>
  <si>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</si>
  <si>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</si>
  <si>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</si>
  <si>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</si>
  <si>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</si>
  <si>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</si>
  <si>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</si>
  <si>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</si>
  <si>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</si>
  <si>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</si>
  <si>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</si>
  <si>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</si>
  <si>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</si>
  <si>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</si>
  <si>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</si>
  <si>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</si>
  <si>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</si>
  <si>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</si>
  <si>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</si>
  <si>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</si>
  <si>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</si>
  <si>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</si>
  <si>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</si>
  <si>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</si>
  <si>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</si>
  <si>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</si>
  <si>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</si>
  <si>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</si>
  <si>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</si>
  <si>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</si>
  <si>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</si>
  <si>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</si>
  <si>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</si>
  <si>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</si>
  <si>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</si>
  <si>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</si>
  <si>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</si>
  <si>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</si>
  <si>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</si>
  <si>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</si>
  <si>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</si>
  <si>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</si>
  <si>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</si>
  <si>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</si>
  <si>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</si>
  <si>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</si>
  <si>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</si>
  <si>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</si>
  <si>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</si>
  <si>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</si>
  <si>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</si>
  <si>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</si>
  <si>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</si>
  <si>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</si>
  <si>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</si>
  <si>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</si>
  <si>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</si>
  <si>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</si>
  <si>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</si>
  <si>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</si>
  <si>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</si>
  <si>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</si>
  <si>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</si>
  <si>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</si>
  <si>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</si>
  <si>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</si>
  <si>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</si>
  <si>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</si>
  <si>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</si>
  <si>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</si>
  <si>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</si>
  <si>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</si>
  <si>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</si>
  <si>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</si>
  <si>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</si>
  <si>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</si>
  <si>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</si>
  <si>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</si>
  <si>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</si>
  <si>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</si>
  <si>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</si>
  <si>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</si>
  <si>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</si>
  <si>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</si>
  <si>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</si>
  <si>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</si>
  <si>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</si>
  <si>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</si>
  <si>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</si>
  <si>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</si>
  <si>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</si>
  <si>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</si>
  <si>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</si>
  <si>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</si>
  <si>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</si>
  <si>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</si>
  <si>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</si>
  <si>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</si>
  <si>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</si>
  <si>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</si>
  <si>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</si>
  <si>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</si>
  <si>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</si>
  <si>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</si>
  <si>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</si>
  <si>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</si>
  <si>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</si>
  <si>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</si>
  <si>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</si>
  <si>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</si>
  <si>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</si>
  <si>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</si>
  <si>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</si>
  <si>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</si>
  <si>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</si>
  <si>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</si>
  <si>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</si>
  <si>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</si>
  <si>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</si>
  <si>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</si>
  <si>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</si>
  <si>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</si>
  <si>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</si>
  <si>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</si>
  <si>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</si>
  <si>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</si>
  <si>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</si>
  <si>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</si>
  <si>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</si>
  <si>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</si>
  <si>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</si>
  <si>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</si>
  <si>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</si>
  <si>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</si>
  <si>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</si>
  <si>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</si>
  <si>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</si>
  <si>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</si>
  <si>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</si>
  <si>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</si>
  <si>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</si>
  <si>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</si>
  <si>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</si>
  <si>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</si>
  <si>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</si>
  <si>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</si>
  <si>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</si>
  <si>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</si>
  <si>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</si>
  <si>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</si>
  <si>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</si>
  <si>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</si>
  <si>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</si>
  <si>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</si>
  <si>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</si>
  <si>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</si>
  <si>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</si>
  <si>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</si>
  <si>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</si>
  <si>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</si>
  <si>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</si>
  <si>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</si>
  <si>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</si>
  <si>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</si>
  <si>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</si>
  <si>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</si>
  <si>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</si>
  <si>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</si>
  <si>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</si>
  <si>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</si>
  <si>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</si>
  <si>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</si>
  <si>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</si>
  <si>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</si>
  <si>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</si>
  <si>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</si>
  <si>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</si>
  <si>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</si>
  <si>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</si>
  <si>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</si>
  <si>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</si>
  <si>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</si>
  <si>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</si>
  <si>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</si>
  <si>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</si>
  <si>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</si>
  <si>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</si>
  <si>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</si>
  <si>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</si>
  <si>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</si>
  <si>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</si>
  <si>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</si>
  <si>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</si>
  <si>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</si>
  <si>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</si>
  <si>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</si>
  <si>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</si>
  <si>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</si>
  <si>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</si>
  <si>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</si>
  <si>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</si>
  <si>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</si>
  <si>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</si>
  <si>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</si>
  <si>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</si>
  <si>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</si>
  <si>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</si>
  <si>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</si>
  <si>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</si>
  <si>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</si>
  <si>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</si>
  <si>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</si>
  <si>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</si>
  <si>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</si>
  <si>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</si>
  <si>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</si>
  <si>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</si>
  <si>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</si>
  <si>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</si>
  <si>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</si>
  <si>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</si>
  <si>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</si>
  <si>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</si>
  <si>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</si>
  <si>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</si>
  <si>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</si>
  <si>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</si>
  <si>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</si>
  <si>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</si>
  <si>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</si>
  <si>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</si>
  <si>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</si>
  <si>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</si>
  <si>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</si>
  <si>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</si>
  <si>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</si>
  <si>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</si>
  <si>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</si>
  <si>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</si>
  <si>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</si>
  <si>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</si>
  <si>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</si>
  <si>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</si>
  <si>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</si>
  <si>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</si>
  <si>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</si>
  <si>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</si>
  <si>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</si>
  <si>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</si>
  <si>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</si>
  <si>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</si>
  <si>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</si>
  <si>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</si>
  <si>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</si>
  <si>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</si>
  <si>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</si>
  <si>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</si>
  <si>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</si>
  <si>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</si>
  <si>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</si>
  <si>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</si>
  <si>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</si>
  <si>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</si>
  <si>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</si>
  <si>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</si>
  <si>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</si>
  <si>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</si>
  <si>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</si>
  <si>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</si>
  <si>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</si>
  <si>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</si>
  <si>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</si>
  <si>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</si>
  <si>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</si>
  <si>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</si>
  <si>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</si>
  <si>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</si>
  <si>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</si>
  <si>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</si>
  <si>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</si>
  <si>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</si>
  <si>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</si>
  <si>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</si>
  <si>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</si>
  <si>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</si>
  <si>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</si>
  <si>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</si>
  <si>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</si>
  <si>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</si>
  <si>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</si>
  <si>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</si>
  <si>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</si>
  <si>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</si>
  <si>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</si>
  <si>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</si>
  <si>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</si>
  <si>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</si>
  <si>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</si>
  <si>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</si>
  <si>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</si>
  <si>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</si>
  <si>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</si>
  <si>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</si>
  <si>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</si>
  <si>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</si>
  <si>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</si>
  <si>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</si>
  <si>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</si>
  <si>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</si>
  <si>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</si>
  <si>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</si>
  <si>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</si>
  <si>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</si>
  <si>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</si>
  <si>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</si>
  <si>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</si>
  <si>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</si>
  <si>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</si>
  <si>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</si>
  <si>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</si>
  <si>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</si>
  <si>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</si>
  <si>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</si>
  <si>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</si>
  <si>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</si>
  <si>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</si>
  <si>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</si>
  <si>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</si>
  <si>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</si>
  <si>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</si>
  <si>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</si>
  <si>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</si>
  <si>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</si>
  <si>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</si>
  <si>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</si>
  <si>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</si>
  <si>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</si>
  <si>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</si>
  <si>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</si>
  <si>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</si>
  <si>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</si>
  <si>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</si>
  <si>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</si>
  <si>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</si>
  <si>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</si>
  <si>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</si>
  <si>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</si>
  <si>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</si>
  <si>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</si>
  <si>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</si>
  <si>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</si>
  <si>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</si>
  <si>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</si>
  <si>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</si>
  <si>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</si>
  <si>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</si>
  <si>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</si>
  <si>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</si>
  <si>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</si>
  <si>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</si>
  <si>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</si>
  <si>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</si>
  <si>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</si>
  <si>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</si>
  <si>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</si>
  <si>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</si>
  <si>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</si>
  <si>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</si>
  <si>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</si>
  <si>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</si>
  <si>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</si>
  <si>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</si>
  <si>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</si>
  <si>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</si>
  <si>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</si>
  <si>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</si>
  <si>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</si>
  <si>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</si>
  <si>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</si>
  <si>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</si>
  <si>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</si>
  <si>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</si>
  <si>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</si>
  <si>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</si>
  <si>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</si>
  <si>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</si>
  <si>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</si>
  <si>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</si>
  <si>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</si>
  <si>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</si>
  <si>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</si>
  <si>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</si>
  <si>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</si>
  <si>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</si>
  <si>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</si>
  <si>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</si>
  <si>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</si>
  <si>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</si>
  <si>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</si>
  <si>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</si>
  <si>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</si>
  <si>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</si>
  <si>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</si>
  <si>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</si>
  <si>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</si>
  <si>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</si>
  <si>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</si>
  <si>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</si>
  <si>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</si>
  <si>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</si>
  <si>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</si>
  <si>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</si>
  <si>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</si>
  <si>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</si>
  <si>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</si>
  <si>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</si>
  <si>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</si>
  <si>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</si>
  <si>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</si>
  <si>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</si>
  <si>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</si>
  <si>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</si>
  <si>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</si>
  <si>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</si>
  <si>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</si>
  <si>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</si>
  <si>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</si>
  <si>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</si>
  <si>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</si>
  <si>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</si>
  <si>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</si>
  <si>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</si>
  <si>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</si>
  <si>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</si>
  <si>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</si>
  <si>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</si>
  <si>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</si>
  <si>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</si>
  <si>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</si>
  <si>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</si>
  <si>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</si>
  <si>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</si>
  <si>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</si>
  <si>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</si>
  <si>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</si>
  <si>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</si>
  <si>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</si>
  <si>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</si>
  <si>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</si>
  <si>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</si>
  <si>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</si>
  <si>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</si>
  <si>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</si>
  <si>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</si>
  <si>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</si>
  <si>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</si>
  <si>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</si>
  <si>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</si>
  <si>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</si>
  <si>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</si>
  <si>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</si>
  <si>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</si>
  <si>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</si>
  <si>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</si>
  <si>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</si>
  <si>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</si>
  <si>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</si>
  <si>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</si>
  <si>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</si>
  <si>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</si>
  <si>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</si>
  <si>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</si>
  <si>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</si>
  <si>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</si>
  <si>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</si>
  <si>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</si>
  <si>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</si>
  <si>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</si>
  <si>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</si>
  <si>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</si>
  <si>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</si>
  <si>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</si>
  <si>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</si>
  <si>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</si>
  <si>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</si>
  <si>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</si>
  <si>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</si>
  <si>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</si>
  <si>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</si>
  <si>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</si>
  <si>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</si>
  <si>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</si>
  <si>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</si>
  <si>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</si>
  <si>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</si>
  <si>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</si>
  <si>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</si>
  <si>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</si>
  <si>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</si>
  <si>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</si>
  <si>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</si>
  <si>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</si>
  <si>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</si>
  <si>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</si>
  <si>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</si>
  <si>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</si>
  <si>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</si>
  <si>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</si>
  <si>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</si>
  <si>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</si>
  <si>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</si>
  <si>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</si>
  <si>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</si>
  <si>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</si>
  <si>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</si>
  <si>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</si>
  <si>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</si>
  <si>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</si>
  <si>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</si>
  <si>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</si>
  <si>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</si>
  <si>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</si>
  <si>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</si>
  <si>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</si>
  <si>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</si>
  <si>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</si>
  <si>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</si>
  <si>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</si>
  <si>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</si>
  <si>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</si>
  <si>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</si>
  <si>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</si>
  <si>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</si>
  <si>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</si>
  <si>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</si>
  <si>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</si>
  <si>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</si>
  <si>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</si>
  <si>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</si>
  <si>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</si>
  <si>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</si>
  <si>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</si>
  <si>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</si>
  <si>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</si>
  <si>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</si>
  <si>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</si>
  <si>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</si>
  <si>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</si>
  <si>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</si>
  <si>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</si>
  <si>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</si>
  <si>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</si>
  <si>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</si>
  <si>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</si>
  <si>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</si>
  <si>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</si>
  <si>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</si>
  <si>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</si>
  <si>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</si>
  <si>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</si>
  <si>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</si>
  <si>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</si>
  <si>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</si>
  <si>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</si>
  <si>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</si>
  <si>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</si>
  <si>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</si>
  <si>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</si>
  <si>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</si>
  <si>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</si>
  <si>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</si>
  <si>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</si>
  <si>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</si>
  <si>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</si>
  <si>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</si>
  <si>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</si>
  <si>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</si>
  <si>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</si>
  <si>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</si>
  <si>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</si>
  <si>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</si>
  <si>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</si>
  <si>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</si>
  <si>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</si>
  <si>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</si>
  <si>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</si>
  <si>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</si>
  <si>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</si>
  <si>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</si>
  <si>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</si>
  <si>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</si>
  <si>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</si>
  <si>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</si>
  <si>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</si>
  <si>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</si>
  <si>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</si>
  <si>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</si>
  <si>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</si>
  <si>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</si>
  <si>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</si>
  <si>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</si>
  <si>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</si>
  <si>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</si>
  <si>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</si>
  <si>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</si>
  <si>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</si>
  <si>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</si>
  <si>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</si>
  <si>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</si>
  <si>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</si>
  <si>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</si>
  <si>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</si>
  <si>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</si>
  <si>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</si>
  <si>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</si>
  <si>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</si>
  <si>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</si>
  <si>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</si>
  <si>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</si>
  <si>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</si>
  <si>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</si>
  <si>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</si>
  <si>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</si>
  <si>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</si>
  <si>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</si>
  <si>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</si>
  <si>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</si>
  <si>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</si>
  <si>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</si>
  <si>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</si>
  <si>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</si>
  <si>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</si>
  <si>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</si>
  <si>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</si>
  <si>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</si>
  <si>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</si>
  <si>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</si>
  <si>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</si>
  <si>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</si>
  <si>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</si>
  <si>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</si>
  <si>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</si>
  <si>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</si>
  <si>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</si>
  <si>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</si>
  <si>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</si>
  <si>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</si>
  <si>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</si>
  <si>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</si>
  <si>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</si>
  <si>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</si>
  <si>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</si>
  <si>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</si>
  <si>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</si>
  <si>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</si>
  <si>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</si>
  <si>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</si>
  <si>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</si>
  <si>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</si>
  <si>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</si>
  <si>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</si>
  <si>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</si>
  <si>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</si>
  <si>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</si>
  <si>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</si>
  <si>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</si>
  <si>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</si>
  <si>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</si>
  <si>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</si>
  <si>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</si>
  <si>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</si>
  <si>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</si>
  <si>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</si>
  <si>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</si>
  <si>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</si>
  <si>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</si>
  <si>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</si>
  <si>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</si>
  <si>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</si>
  <si>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</si>
  <si>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</si>
  <si>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</si>
  <si>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</si>
  <si>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</si>
  <si>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</si>
  <si>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</si>
  <si>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</si>
  <si>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</si>
  <si>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</si>
  <si>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</si>
  <si>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</si>
  <si>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</si>
  <si>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</si>
  <si>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</si>
  <si>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</si>
  <si>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</si>
  <si>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</si>
  <si>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</si>
  <si>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</si>
  <si>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</si>
  <si>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</si>
  <si>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</si>
  <si>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</si>
  <si>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</si>
  <si>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</si>
  <si>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</si>
  <si>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</si>
  <si>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</si>
  <si>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</si>
  <si>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</si>
  <si>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</si>
  <si>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</si>
  <si>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</si>
  <si>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</si>
  <si>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</si>
  <si>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</si>
  <si>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</si>
  <si>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</si>
  <si>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</si>
  <si>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</si>
  <si>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</si>
  <si>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</si>
  <si>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</si>
  <si>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</si>
  <si>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</si>
  <si>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</si>
  <si>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</si>
  <si>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</si>
  <si>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</si>
  <si>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</si>
  <si>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</si>
  <si>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</si>
  <si>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</si>
  <si>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</si>
  <si>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</si>
  <si>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</si>
  <si>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</si>
  <si>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</si>
  <si>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</si>
  <si>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</si>
  <si>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</si>
  <si>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</si>
  <si>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</si>
  <si>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</si>
  <si>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</si>
  <si>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</si>
  <si>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</si>
  <si>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</si>
  <si>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</si>
  <si>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</si>
  <si>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</si>
  <si>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</si>
  <si>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</si>
  <si>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</si>
  <si>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</si>
  <si>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</si>
  <si>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</si>
  <si>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</si>
  <si>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</si>
  <si>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</si>
  <si>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</si>
  <si>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</si>
  <si>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</si>
  <si>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</si>
  <si>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</si>
  <si>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</si>
  <si>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</si>
  <si>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</si>
  <si>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</si>
  <si>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</si>
  <si>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</si>
  <si>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</si>
  <si>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</si>
  <si>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</si>
  <si>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</si>
  <si>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</si>
  <si>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</si>
  <si>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</si>
  <si>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</si>
  <si>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</si>
  <si>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</si>
  <si>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</si>
  <si>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</si>
  <si>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</si>
  <si>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</si>
  <si>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</si>
  <si>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</si>
  <si>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</si>
  <si>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</si>
  <si>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</si>
  <si>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</si>
  <si>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</si>
  <si>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</si>
  <si>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</si>
  <si>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</si>
  <si>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</si>
  <si>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</si>
  <si>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</si>
  <si>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</si>
  <si>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</si>
  <si>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</si>
  <si>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</si>
  <si>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</si>
  <si>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</si>
  <si>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</si>
  <si>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</si>
  <si>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</si>
  <si>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</si>
  <si>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</si>
  <si>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</si>
  <si>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</si>
  <si>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</si>
  <si>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</si>
  <si>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</si>
  <si>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</si>
  <si>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</si>
  <si>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</si>
  <si>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</si>
  <si>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</si>
  <si>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</si>
  <si>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</si>
  <si>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</si>
  <si>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</si>
  <si>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</si>
  <si>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</si>
  <si>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</si>
  <si>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</si>
  <si>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</si>
  <si>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</si>
  <si>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</si>
  <si>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</si>
  <si>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</si>
  <si>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</si>
  <si>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</si>
  <si>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</si>
  <si>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</si>
  <si>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</si>
  <si>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</si>
  <si>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</si>
  <si>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</si>
  <si>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</si>
  <si>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</si>
  <si>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</si>
  <si>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</si>
  <si>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</si>
  <si>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</si>
  <si>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</si>
  <si>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</si>
  <si>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</si>
  <si>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</si>
  <si>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</si>
  <si>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</si>
  <si>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</si>
  <si>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</si>
  <si>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</si>
  <si>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</si>
  <si>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</si>
  <si>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</si>
  <si>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</si>
  <si>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</si>
  <si>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</si>
  <si>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</si>
  <si>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</si>
  <si>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</si>
  <si>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</si>
  <si>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</si>
  <si>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</si>
  <si>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</si>
  <si>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</si>
  <si>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</si>
  <si>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</si>
  <si>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</si>
  <si>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</si>
  <si>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</si>
  <si>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</si>
  <si>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</si>
  <si>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</si>
  <si>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</si>
  <si>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</si>
  <si>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</si>
  <si>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</si>
  <si>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</si>
  <si>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</si>
  <si>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</si>
  <si>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</si>
  <si>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</si>
  <si>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</si>
  <si>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</si>
  <si>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</si>
  <si>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</si>
  <si>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</si>
  <si>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</si>
  <si>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</si>
  <si>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</si>
  <si>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</si>
  <si>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</si>
  <si>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</si>
  <si>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</si>
  <si>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</si>
  <si>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</si>
  <si>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</si>
  <si>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</si>
  <si>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</si>
  <si>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</si>
  <si>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</si>
  <si>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</si>
  <si>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</si>
  <si>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</si>
  <si>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</si>
  <si>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</si>
  <si>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</si>
  <si>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</si>
  <si>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</si>
  <si>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</si>
  <si>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</si>
  <si>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</si>
  <si>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</si>
  <si>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</si>
  <si>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</si>
  <si>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</si>
  <si>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</si>
  <si>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</si>
  <si>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</si>
  <si>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</si>
  <si>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</si>
  <si>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</si>
  <si>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</si>
  <si>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</si>
  <si>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</si>
  <si>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</si>
  <si>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</si>
  <si>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</si>
  <si>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</si>
  <si>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</si>
  <si>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</si>
  <si>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</si>
  <si>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</si>
  <si>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</si>
  <si>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</si>
  <si>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</si>
  <si>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</si>
  <si>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</si>
  <si>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</si>
  <si>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</si>
  <si>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</si>
  <si>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</si>
  <si>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</si>
  <si>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</si>
  <si>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</si>
  <si>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</si>
  <si>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</si>
  <si>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</si>
  <si>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</si>
  <si>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</si>
  <si>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</si>
  <si>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</si>
  <si>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</si>
  <si>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</si>
  <si>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</si>
  <si>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</si>
  <si>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</si>
  <si>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</si>
  <si>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</si>
  <si>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</si>
  <si>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</si>
  <si>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</si>
  <si>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</si>
  <si>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</si>
  <si>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</si>
  <si>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</si>
  <si>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</si>
  <si>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</si>
  <si>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</si>
  <si>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</si>
  <si>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</si>
  <si>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</si>
  <si>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</si>
  <si>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</si>
  <si>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</si>
  <si>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</si>
  <si>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</si>
  <si>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</si>
  <si>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</si>
  <si>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</si>
  <si>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</si>
  <si>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</si>
  <si>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</si>
  <si>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</si>
  <si>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</si>
  <si>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</si>
  <si>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</si>
  <si>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</si>
  <si>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</si>
  <si>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</si>
  <si>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</si>
  <si>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</si>
  <si>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</si>
  <si>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</si>
  <si>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</si>
  <si>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</si>
  <si>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</si>
  <si>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</si>
  <si>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</si>
  <si>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</si>
  <si>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</si>
  <si>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</si>
  <si>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</si>
  <si>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</si>
  <si>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</si>
  <si>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</si>
  <si>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</si>
  <si>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</si>
  <si>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</si>
  <si>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</si>
  <si>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</si>
  <si>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</si>
  <si>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</si>
  <si>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</si>
  <si>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</si>
  <si>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</si>
  <si>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</si>
  <si>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</si>
  <si>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</si>
  <si>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</si>
  <si>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</si>
  <si>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</si>
  <si>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</si>
  <si>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</si>
  <si>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</si>
  <si>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</si>
  <si>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</si>
  <si>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</si>
  <si>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</si>
  <si>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</si>
  <si>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</si>
  <si>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</si>
  <si>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</si>
  <si>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</si>
  <si>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</si>
  <si>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</si>
  <si>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</si>
  <si>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</si>
  <si>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</si>
  <si>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</si>
  <si>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</si>
  <si>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</si>
  <si>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</si>
  <si>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</si>
  <si>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</si>
  <si>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</si>
  <si>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</si>
  <si>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</si>
  <si>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</si>
  <si>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</si>
  <si>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</si>
  <si>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</si>
  <si>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</si>
  <si>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</si>
  <si>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</si>
  <si>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</si>
  <si>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</si>
  <si>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</si>
  <si>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</si>
  <si>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</si>
  <si>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</si>
  <si>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</si>
  <si>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</si>
  <si>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</si>
  <si>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</si>
  <si>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</si>
  <si>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</si>
  <si>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</si>
  <si>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</si>
  <si>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</si>
  <si>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</si>
  <si>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</si>
  <si>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</si>
  <si>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</si>
  <si>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</si>
  <si>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</si>
  <si>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</si>
  <si>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</si>
  <si>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</si>
  <si>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</si>
  <si>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</si>
  <si>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</si>
  <si>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</si>
  <si>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</si>
  <si>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</si>
  <si>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</si>
  <si>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</si>
  <si>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</si>
  <si>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</si>
  <si>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</si>
  <si>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</si>
  <si>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</si>
  <si>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</si>
  <si>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</si>
  <si>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</si>
  <si>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</si>
  <si>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</si>
  <si>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</si>
  <si>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</si>
  <si>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</si>
  <si>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</si>
  <si>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</si>
  <si>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</si>
  <si>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</si>
  <si>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</si>
  <si>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</si>
  <si>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</si>
  <si>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</si>
  <si>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</si>
  <si>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</si>
  <si>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</si>
  <si>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</si>
  <si>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</si>
  <si>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</si>
  <si>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</si>
  <si>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</si>
  <si>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</si>
  <si>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</si>
  <si>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</si>
  <si>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</si>
  <si>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</si>
  <si>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</si>
  <si>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</si>
  <si>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</si>
  <si>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</si>
  <si>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</si>
  <si>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</si>
  <si>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</si>
  <si>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</si>
  <si>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</si>
  <si>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</si>
  <si>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</si>
  <si>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</si>
  <si>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</si>
  <si>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</si>
  <si>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</si>
  <si>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</si>
  <si>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</si>
  <si>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</si>
  <si>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</si>
  <si>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</si>
  <si>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</si>
  <si>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</si>
  <si>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</si>
  <si>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</si>
  <si>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</si>
  <si>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</si>
  <si>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</si>
  <si>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</si>
  <si>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</si>
  <si>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</si>
  <si>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</si>
  <si>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</si>
  <si>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</si>
  <si>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</si>
  <si>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</si>
  <si>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</si>
  <si>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</si>
  <si>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</si>
  <si>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</si>
  <si>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</si>
  <si>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</si>
  <si>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</si>
  <si>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</si>
  <si>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</si>
  <si>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</si>
  <si>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</si>
  <si>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</si>
  <si>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</si>
  <si>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</si>
  <si>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</si>
  <si>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</si>
  <si>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</si>
  <si>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</si>
  <si>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</si>
  <si>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</si>
  <si>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</si>
  <si>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</si>
  <si>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</si>
  <si>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</si>
  <si>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</si>
  <si>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</si>
  <si>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</si>
  <si>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</si>
  <si>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</si>
  <si>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</si>
  <si>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</si>
  <si>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</si>
  <si>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</si>
  <si>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</si>
  <si>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</si>
  <si>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</si>
  <si>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</si>
  <si>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</si>
  <si>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</si>
  <si>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</si>
  <si>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</si>
  <si>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</si>
  <si>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</si>
  <si>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</si>
  <si>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</si>
  <si>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</si>
  <si>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</si>
  <si>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</si>
  <si>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</si>
  <si>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</si>
  <si>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</si>
  <si>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</si>
  <si>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</si>
  <si>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</si>
  <si>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</si>
  <si>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</si>
  <si>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</si>
  <si>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</si>
  <si>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</si>
  <si>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</si>
  <si>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</si>
  <si>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</si>
  <si>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</si>
  <si>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</si>
  <si>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</si>
  <si>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</si>
  <si>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</si>
  <si>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</si>
  <si>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</si>
  <si>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</si>
  <si>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</si>
  <si>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</si>
  <si>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</si>
  <si>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</si>
  <si>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</si>
  <si>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</si>
  <si>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</si>
  <si>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</si>
  <si>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</si>
  <si>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</si>
  <si>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</si>
  <si>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</si>
  <si>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</si>
  <si>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</si>
  <si>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</si>
  <si>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</si>
  <si>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</si>
  <si>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</si>
  <si>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</si>
  <si>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</si>
  <si>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</si>
  <si>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</si>
  <si>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</si>
  <si>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</si>
  <si>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</si>
  <si>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</si>
  <si>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</si>
  <si>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</si>
  <si>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</si>
  <si>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</si>
  <si>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</si>
  <si>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</si>
  <si>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</si>
  <si>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</si>
  <si>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</si>
  <si>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</si>
  <si>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</si>
  <si>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</si>
  <si>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</si>
  <si>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</si>
  <si>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</si>
  <si>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</si>
  <si>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</si>
  <si>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</si>
  <si>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</si>
  <si>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</si>
  <si>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</si>
  <si>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</si>
  <si>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</si>
  <si>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</si>
  <si>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</si>
  <si>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</si>
  <si>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</si>
  <si>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</si>
  <si>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</si>
  <si>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</si>
  <si>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</si>
  <si>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</si>
  <si>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</si>
  <si>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</si>
  <si>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</si>
  <si>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</si>
  <si>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</si>
  <si>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</si>
  <si>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</si>
  <si>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</si>
  <si>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</si>
  <si>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</si>
  <si>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</si>
  <si>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</si>
  <si>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</si>
  <si>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</si>
  <si>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</si>
  <si>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</si>
  <si>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</si>
  <si>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</si>
  <si>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</si>
  <si>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</si>
  <si>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</si>
  <si>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</si>
  <si>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</si>
  <si>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</si>
  <si>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</si>
  <si>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</si>
  <si>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</si>
  <si>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</si>
  <si>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</si>
  <si>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</si>
  <si>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</si>
  <si>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</si>
  <si>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</si>
  <si>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</si>
  <si>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</si>
  <si>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</si>
  <si>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</si>
  <si>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</si>
  <si>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</si>
  <si>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</si>
  <si>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</si>
  <si>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</si>
  <si>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</si>
  <si>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</si>
  <si>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</si>
  <si>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</si>
  <si>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</si>
  <si>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</si>
  <si>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</si>
  <si>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</si>
  <si>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</si>
  <si>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</si>
  <si>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</si>
  <si>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</si>
  <si>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</si>
  <si>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</si>
  <si>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</si>
  <si>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</si>
  <si>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</si>
  <si>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</si>
  <si>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</si>
  <si>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</si>
  <si>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</si>
  <si>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</si>
  <si>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</si>
  <si>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</si>
  <si>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</si>
  <si>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</si>
  <si>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</si>
  <si>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</si>
  <si>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</si>
  <si>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</si>
  <si>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</si>
  <si>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</si>
  <si>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</si>
  <si>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</si>
  <si>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</si>
  <si>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</si>
  <si>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</si>
  <si>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</si>
  <si>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</si>
  <si>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</si>
  <si>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</si>
  <si>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</si>
  <si>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</si>
  <si>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</si>
  <si>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</si>
  <si>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</si>
  <si>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</si>
  <si>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</si>
  <si>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</si>
  <si>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</si>
  <si>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</si>
  <si>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</si>
  <si>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</si>
  <si>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</si>
  <si>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</si>
  <si>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</si>
  <si>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</si>
  <si>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</si>
  <si>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</si>
  <si>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</si>
  <si>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</si>
  <si>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</si>
  <si>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</si>
  <si>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</si>
  <si>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</si>
  <si>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</si>
  <si>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</si>
  <si>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</si>
  <si>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</si>
  <si>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</si>
  <si>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</si>
  <si>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</si>
  <si>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</si>
  <si>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</si>
  <si>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</si>
  <si>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</si>
  <si>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</si>
  <si>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</si>
  <si>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</si>
  <si>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</si>
  <si>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</si>
  <si>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</si>
  <si>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</si>
  <si>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</si>
  <si>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</si>
  <si>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</si>
  <si>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</si>
  <si>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</si>
  <si>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</si>
  <si>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</si>
  <si>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</si>
  <si>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</si>
  <si>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</si>
  <si>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</si>
  <si>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</si>
  <si>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</si>
  <si>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</si>
  <si>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</si>
  <si>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</si>
  <si>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</si>
  <si>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</si>
  <si>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</si>
  <si>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</si>
  <si>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</si>
  <si>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</si>
  <si>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</si>
  <si>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</si>
  <si>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</si>
  <si>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</si>
  <si>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</si>
  <si>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</si>
  <si>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</si>
  <si>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</si>
  <si>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</si>
  <si>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</si>
  <si>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</si>
  <si>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</si>
  <si>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</si>
  <si>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</si>
  <si>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</si>
  <si>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</si>
  <si>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</si>
  <si>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</si>
  <si>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</si>
  <si>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</si>
  <si>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</si>
  <si>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</si>
  <si>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</si>
  <si>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</si>
  <si>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</si>
  <si>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</si>
  <si>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</si>
  <si>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</si>
  <si>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</si>
  <si>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</si>
  <si>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</si>
  <si>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</si>
  <si>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</si>
  <si>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</si>
  <si>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</si>
  <si>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</si>
  <si>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</si>
  <si>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</si>
  <si>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</si>
  <si>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</si>
  <si>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</si>
  <si>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</si>
  <si>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</si>
  <si>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</si>
  <si>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</si>
  <si>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</si>
  <si>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</si>
  <si>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</si>
  <si>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</si>
  <si>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</si>
  <si>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</si>
  <si>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</si>
  <si>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</si>
  <si>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</si>
  <si>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</si>
  <si>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</si>
  <si>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</si>
  <si>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</si>
  <si>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</si>
  <si>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</si>
  <si>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</si>
  <si>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</si>
  <si>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</si>
  <si>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</si>
  <si>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</si>
  <si>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</si>
  <si>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</si>
  <si>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</si>
  <si>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</si>
  <si>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</si>
  <si>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</si>
  <si>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</si>
  <si>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</si>
  <si>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</si>
  <si>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</si>
  <si>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</si>
  <si>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</si>
  <si>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</si>
  <si>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</si>
  <si>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</si>
  <si>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</si>
  <si>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</si>
  <si>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</si>
  <si>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</si>
  <si>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</si>
  <si>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</si>
  <si>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</si>
  <si>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</si>
  <si>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</si>
  <si>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</si>
  <si>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</si>
  <si>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</si>
  <si>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</si>
  <si>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</si>
  <si>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</si>
  <si>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</si>
  <si>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</si>
  <si>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</si>
  <si>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</si>
  <si>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</si>
  <si>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</si>
  <si>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</si>
  <si>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</si>
  <si>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</si>
  <si>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</si>
  <si>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</si>
  <si>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</si>
  <si>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</si>
  <si>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</si>
  <si>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</si>
  <si>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</si>
  <si>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</si>
  <si>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</si>
  <si>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</si>
  <si>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</si>
  <si>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</si>
  <si>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</si>
  <si>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</si>
  <si>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</si>
  <si>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</si>
  <si>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</si>
  <si>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</si>
  <si>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</si>
  <si>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</si>
  <si>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</si>
  <si>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</si>
  <si>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</si>
  <si>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</si>
  <si>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</si>
  <si>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</si>
  <si>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</si>
  <si>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</si>
  <si>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</si>
  <si>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</si>
  <si>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</si>
  <si>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</si>
  <si>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</si>
  <si>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</si>
  <si>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</si>
  <si>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</si>
  <si>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</si>
  <si>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</si>
  <si>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</si>
  <si>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</si>
  <si>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</si>
  <si>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</si>
  <si>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</si>
  <si>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</si>
  <si>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</si>
  <si>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</si>
  <si>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</si>
  <si>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</si>
  <si>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</si>
  <si>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</si>
  <si>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</si>
  <si>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</si>
  <si>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</si>
  <si>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</si>
  <si>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</si>
  <si>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</si>
  <si>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</si>
  <si>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</si>
  <si>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</si>
  <si>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</si>
  <si>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</si>
  <si>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</si>
  <si>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</si>
  <si>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</si>
  <si>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</si>
  <si>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</si>
  <si>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</si>
  <si>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</si>
  <si>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</si>
  <si>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</si>
  <si>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</si>
  <si>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</si>
  <si>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</si>
  <si>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</si>
  <si>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</si>
  <si>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</si>
  <si>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</si>
  <si>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</si>
  <si>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</si>
  <si>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</si>
  <si>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</si>
  <si>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</si>
  <si>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</si>
  <si>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</si>
  <si>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</si>
  <si>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</si>
  <si>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</si>
  <si>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</si>
  <si>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</si>
  <si>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</si>
  <si>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</si>
  <si>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</si>
  <si>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</si>
  <si>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</si>
  <si>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</si>
  <si>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</si>
  <si>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</si>
  <si>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</si>
  <si>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</si>
  <si>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</si>
  <si>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</si>
  <si>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</si>
  <si>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</si>
  <si>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</si>
  <si>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</si>
  <si>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</si>
  <si>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</si>
  <si>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</si>
  <si>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</si>
  <si>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</si>
  <si>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</si>
  <si>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</si>
  <si>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</si>
  <si>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</si>
  <si>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</si>
  <si>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</si>
  <si>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</si>
  <si>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</si>
  <si>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</si>
  <si>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</si>
  <si>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</si>
  <si>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</si>
  <si>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</si>
  <si>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</si>
  <si>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</si>
  <si>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</si>
  <si>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</si>
  <si>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</si>
  <si>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</si>
  <si>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</si>
  <si>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</si>
  <si>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</si>
  <si>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</si>
  <si>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</si>
  <si>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</si>
  <si>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</si>
  <si>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</si>
  <si>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</si>
  <si>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</si>
  <si>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</si>
  <si>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</si>
  <si>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</si>
  <si>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</si>
  <si>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</si>
  <si>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</si>
  <si>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</si>
  <si>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</si>
  <si>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</si>
  <si>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</si>
  <si>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</si>
  <si>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</si>
  <si>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</si>
  <si>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</si>
  <si>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</si>
  <si>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</si>
  <si>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</si>
  <si>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</si>
  <si>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</si>
  <si>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</si>
  <si>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</si>
  <si>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</si>
  <si>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</si>
  <si>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</si>
  <si>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</si>
  <si>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</si>
  <si>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</si>
  <si>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</si>
  <si>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</si>
  <si>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</si>
  <si>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</si>
  <si>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</si>
  <si>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</si>
  <si>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</si>
  <si>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</si>
  <si>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</si>
  <si>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</si>
  <si>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</si>
  <si>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</si>
  <si>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</si>
  <si>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</si>
  <si>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</si>
  <si>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</si>
  <si>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</si>
  <si>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</si>
  <si>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</si>
  <si>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</si>
  <si>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</si>
  <si>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</si>
  <si>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</si>
  <si>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</si>
  <si>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</si>
  <si>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</si>
  <si>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</si>
  <si>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</si>
  <si>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</si>
  <si>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</si>
  <si>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</si>
  <si>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</si>
  <si>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</si>
  <si>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</si>
  <si>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</si>
  <si>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</si>
  <si>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</si>
  <si>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</si>
  <si>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</si>
  <si>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</si>
  <si>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</si>
  <si>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</si>
  <si>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</si>
  <si>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</si>
  <si>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</si>
  <si>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</si>
  <si>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</si>
  <si>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</si>
  <si>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</si>
  <si>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</si>
  <si>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</si>
  <si>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</si>
  <si>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</si>
  <si>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</si>
  <si>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</si>
  <si>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</si>
  <si>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</si>
  <si>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</si>
  <si>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</si>
  <si>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</si>
  <si>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</si>
  <si>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</si>
  <si>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</si>
  <si>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</si>
  <si>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</si>
  <si>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</si>
  <si>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</si>
  <si>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</si>
  <si>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</si>
  <si>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</si>
  <si>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</si>
  <si>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</si>
  <si>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</si>
  <si>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</si>
  <si>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</si>
  <si>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</si>
  <si>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</si>
  <si>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</si>
  <si>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</si>
  <si>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</si>
  <si>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</si>
  <si>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</si>
  <si>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</si>
  <si>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</si>
  <si>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</si>
  <si>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</si>
  <si>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</si>
  <si>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</si>
  <si>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</si>
  <si>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</si>
  <si>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</si>
  <si>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</si>
  <si>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</si>
  <si>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</si>
  <si>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</si>
  <si>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</si>
  <si>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</si>
  <si>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</si>
  <si>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</si>
  <si>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</si>
  <si>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</si>
  <si>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</si>
  <si>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</si>
  <si>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</si>
  <si>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</si>
  <si>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</si>
  <si>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</si>
  <si>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</si>
  <si>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</si>
  <si>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</si>
  <si>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</si>
  <si>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</si>
  <si>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</si>
  <si>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</si>
  <si>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</si>
  <si>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</si>
  <si>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</si>
  <si>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</si>
  <si>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</si>
  <si>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</si>
  <si>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</si>
  <si>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</si>
  <si>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</si>
  <si>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</si>
  <si>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</si>
  <si>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</si>
  <si>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</si>
  <si>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</si>
  <si>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</si>
  <si>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</si>
  <si>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</si>
  <si>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</si>
  <si>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</si>
  <si>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</si>
  <si>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</si>
  <si>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</si>
  <si>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</si>
  <si>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</si>
  <si>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</si>
  <si>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</si>
  <si>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</si>
  <si>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</si>
  <si>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</si>
  <si>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</si>
  <si>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</si>
  <si>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</si>
  <si>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</si>
  <si>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</si>
  <si>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</si>
  <si>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</si>
  <si>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</si>
  <si>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</si>
  <si>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</si>
  <si>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</si>
  <si>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</si>
  <si>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</si>
  <si>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</si>
  <si>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</si>
  <si>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</si>
  <si>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</si>
  <si>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</si>
  <si>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</si>
  <si>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</si>
  <si>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</si>
  <si>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</si>
  <si>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</si>
  <si>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</si>
  <si>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</si>
  <si>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</si>
  <si>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</si>
  <si>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</si>
  <si>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</si>
  <si>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</si>
  <si>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</si>
  <si>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</si>
  <si>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</si>
  <si>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</si>
  <si>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</si>
  <si>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</si>
  <si>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</si>
  <si>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</si>
  <si>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</si>
  <si>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</si>
  <si>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</si>
  <si>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</si>
  <si>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</si>
  <si>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</si>
  <si>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</si>
  <si>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</si>
  <si>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</si>
  <si>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</si>
  <si>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</si>
  <si>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</si>
  <si>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</si>
  <si>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</si>
  <si>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</si>
  <si>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</si>
  <si>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</si>
  <si>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</si>
  <si>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</si>
  <si>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</si>
  <si>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</si>
  <si>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</si>
  <si>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</si>
  <si>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</si>
  <si>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</si>
  <si>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</si>
  <si>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</si>
  <si>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</si>
  <si>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</si>
  <si>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</si>
  <si>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</si>
  <si>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</si>
  <si>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</si>
  <si>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</si>
  <si>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</si>
  <si>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</si>
  <si>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</si>
  <si>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</si>
  <si>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</si>
  <si>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</si>
  <si>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</si>
  <si>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</si>
  <si>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</si>
  <si>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</si>
  <si>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</si>
  <si>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</si>
  <si>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</si>
  <si>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</si>
  <si>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</si>
  <si>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</si>
  <si>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</si>
  <si>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</si>
  <si>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</si>
  <si>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</si>
  <si>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</si>
  <si>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</si>
  <si>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</si>
  <si>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</si>
  <si>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</si>
  <si>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</si>
  <si>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</si>
  <si>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</si>
  <si>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</si>
  <si>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</si>
  <si>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</si>
  <si>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</si>
  <si>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</si>
  <si>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</si>
  <si>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</si>
  <si>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</si>
  <si>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</si>
  <si>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</si>
  <si>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</si>
  <si>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</si>
  <si>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</si>
  <si>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</si>
  <si>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</si>
  <si>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</si>
  <si>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</si>
  <si>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</si>
  <si>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</si>
  <si>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</si>
  <si>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</si>
  <si>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</si>
  <si>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</si>
  <si>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</si>
  <si>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</si>
  <si>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</si>
  <si>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</si>
  <si>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</si>
  <si>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</si>
  <si>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</si>
  <si>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</si>
  <si>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</si>
  <si>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</si>
  <si>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</si>
  <si>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</si>
  <si>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</si>
  <si>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</si>
  <si>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</si>
  <si>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</si>
  <si>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</si>
  <si>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</si>
  <si>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</si>
  <si>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</si>
  <si>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</si>
  <si>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</si>
  <si>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</si>
  <si>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</si>
  <si>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</si>
  <si>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</si>
  <si>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</si>
  <si>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</si>
  <si>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</si>
  <si>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</si>
  <si>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</si>
  <si>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</si>
  <si>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</si>
  <si>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</si>
  <si>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</si>
  <si>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</si>
  <si>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</si>
  <si>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</si>
  <si>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</si>
  <si>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</si>
  <si>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</si>
  <si>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</si>
  <si>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</si>
  <si>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</si>
  <si>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</si>
  <si>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</si>
  <si>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</si>
  <si>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</si>
  <si>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</si>
  <si>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</si>
  <si>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</si>
  <si>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</si>
  <si>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</si>
  <si>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</si>
  <si>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</si>
  <si>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</si>
  <si>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</si>
  <si>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</si>
  <si>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</si>
  <si>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</si>
  <si>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</si>
  <si>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</si>
  <si>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</si>
  <si>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</si>
  <si>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</si>
  <si>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</si>
  <si>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</si>
  <si>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</si>
  <si>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</si>
  <si>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</si>
  <si>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</si>
  <si>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</si>
  <si>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</si>
  <si>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</si>
  <si>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</si>
  <si>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</si>
  <si>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</si>
  <si>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</si>
  <si>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</si>
  <si>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</si>
  <si>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</si>
  <si>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</si>
  <si>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</si>
  <si>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</si>
  <si>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</si>
  <si>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</si>
  <si>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</si>
  <si>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</si>
  <si>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</si>
  <si>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</si>
  <si>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</si>
  <si>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</si>
  <si>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</si>
  <si>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</si>
  <si>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</si>
  <si>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</si>
  <si>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</si>
  <si>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</si>
  <si>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</si>
  <si>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</si>
  <si>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</si>
  <si>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</si>
  <si>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</si>
  <si>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</si>
  <si>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</si>
  <si>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</si>
  <si>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</si>
  <si>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</si>
  <si>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</si>
  <si>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</si>
  <si>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</si>
  <si>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</si>
  <si>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</si>
  <si>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</si>
  <si>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</si>
  <si>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</si>
  <si>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</si>
  <si>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</si>
  <si>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</si>
  <si>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</si>
  <si>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</si>
  <si>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</si>
  <si>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</si>
  <si>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</si>
  <si>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</si>
  <si>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</si>
  <si>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</si>
  <si>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</si>
  <si>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</si>
  <si>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</si>
  <si>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</si>
  <si>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</si>
  <si>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</si>
  <si>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</si>
  <si>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</si>
  <si>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</si>
  <si>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</si>
  <si>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</si>
  <si>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</si>
  <si>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</si>
  <si>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</si>
  <si>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</si>
  <si>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</si>
  <si>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</si>
  <si>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</si>
  <si>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</si>
  <si>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</si>
  <si>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</si>
  <si>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</si>
  <si>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</si>
  <si>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</si>
  <si>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</si>
  <si>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</si>
  <si>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</si>
  <si>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</si>
  <si>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</si>
  <si>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</si>
  <si>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</si>
  <si>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</si>
  <si>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</si>
  <si>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</si>
  <si>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</si>
  <si>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</si>
  <si>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</si>
  <si>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</si>
  <si>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</si>
  <si>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</si>
  <si>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</si>
  <si>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</si>
  <si>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</si>
  <si>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</si>
  <si>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</si>
  <si>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</si>
  <si>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</si>
  <si>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</si>
  <si>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</si>
  <si>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</si>
  <si>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</si>
  <si>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</si>
  <si>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</si>
  <si>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</si>
  <si>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</si>
  <si>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</si>
  <si>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</si>
  <si>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</si>
  <si>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</si>
  <si>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</si>
  <si>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</si>
  <si>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</si>
  <si>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</si>
  <si>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</si>
  <si>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</si>
  <si>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</si>
  <si>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</si>
  <si>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</si>
  <si>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</si>
  <si>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</si>
  <si>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</si>
  <si>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</si>
  <si>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</si>
  <si>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</si>
  <si>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</si>
  <si>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</si>
  <si>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</si>
  <si>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</si>
  <si>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</si>
  <si>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</si>
  <si>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</si>
  <si>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</si>
  <si>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</si>
  <si>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</si>
  <si>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</si>
  <si>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</si>
  <si>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</si>
  <si>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</si>
  <si>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</si>
  <si>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</si>
  <si>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</si>
  <si>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</si>
  <si>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</si>
  <si>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</si>
  <si>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</si>
  <si>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</si>
  <si>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</si>
  <si>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</si>
  <si>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</si>
  <si>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</si>
  <si>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</si>
  <si>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</si>
  <si>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</si>
  <si>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</si>
  <si>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</si>
  <si>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</si>
  <si>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</si>
  <si>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</si>
  <si>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</si>
  <si>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</si>
  <si>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</si>
  <si>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</si>
  <si>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</si>
  <si>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</si>
  <si>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</si>
  <si>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</si>
  <si>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</si>
  <si>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</si>
  <si>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</si>
  <si>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</si>
  <si>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</si>
  <si>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</si>
  <si>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</si>
  <si>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</si>
  <si>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</si>
  <si>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</si>
  <si>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</si>
  <si>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</si>
  <si>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</si>
  <si>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</si>
  <si>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</si>
  <si>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</si>
  <si>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</si>
  <si>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</si>
  <si>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</si>
  <si>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</si>
  <si>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</si>
  <si>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</si>
  <si>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</si>
  <si>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</si>
  <si>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</si>
  <si>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</si>
  <si>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</si>
  <si>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</si>
  <si>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</si>
  <si>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</si>
  <si>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</si>
  <si>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</si>
  <si>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</si>
  <si>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</si>
  <si>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</si>
  <si>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</si>
  <si>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</si>
  <si>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</si>
  <si>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</si>
  <si>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</si>
  <si>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</si>
  <si>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</si>
  <si>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</si>
  <si>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</si>
  <si>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</si>
  <si>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</si>
  <si>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</si>
  <si>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</si>
  <si>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</si>
  <si>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</si>
  <si>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</si>
  <si>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</si>
  <si>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</si>
  <si>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</si>
  <si>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</si>
  <si>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</si>
  <si>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</si>
  <si>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</si>
  <si>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</si>
  <si>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</si>
  <si>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</si>
  <si>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</si>
  <si>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</si>
  <si>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</si>
  <si>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</si>
  <si>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</si>
  <si>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</si>
  <si>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</si>
  <si>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</si>
  <si>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</si>
  <si>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</si>
  <si>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</si>
  <si>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</si>
  <si>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</si>
  <si>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</si>
  <si>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</si>
  <si>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</si>
  <si>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</si>
  <si>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</si>
  <si>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</si>
  <si>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</si>
  <si>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</si>
  <si>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</si>
  <si>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</si>
  <si>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</si>
  <si>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</si>
  <si>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</si>
  <si>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</si>
  <si>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</si>
  <si>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</si>
  <si>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</si>
  <si>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</si>
  <si>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</si>
  <si>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</si>
  <si>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</si>
  <si>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</si>
  <si>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</si>
  <si>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</si>
  <si>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</si>
  <si>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</si>
  <si>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</si>
  <si>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</si>
  <si>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</si>
  <si>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</si>
  <si>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</si>
  <si>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</si>
  <si>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</si>
  <si>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</si>
  <si>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</si>
  <si>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</si>
  <si>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</si>
  <si>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</si>
  <si>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</si>
  <si>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</si>
  <si>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</si>
  <si>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</si>
  <si>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</si>
  <si>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</si>
  <si>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</si>
  <si>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</si>
  <si>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</si>
  <si>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</si>
  <si>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</si>
  <si>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</si>
  <si>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</si>
  <si>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</si>
  <si>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</si>
  <si>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</si>
  <si>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</si>
  <si>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</si>
  <si>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</si>
  <si>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</si>
  <si>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</si>
  <si>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</si>
  <si>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</si>
  <si>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</si>
  <si>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</si>
  <si>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</si>
  <si>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</si>
  <si>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</si>
  <si>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</si>
  <si>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</si>
  <si>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</si>
  <si>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</si>
  <si>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</si>
  <si>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</si>
  <si>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</si>
  <si>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</si>
  <si>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</si>
  <si>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</si>
  <si>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</si>
  <si>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</si>
  <si>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</si>
  <si>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</si>
  <si>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</si>
  <si>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</si>
  <si>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</si>
  <si>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</si>
  <si>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</si>
  <si>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</si>
  <si>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</si>
  <si>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</si>
  <si>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</si>
  <si>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</si>
  <si>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</si>
  <si>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</si>
  <si>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</si>
  <si>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</si>
  <si>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</si>
  <si>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</si>
  <si>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</si>
  <si>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</si>
  <si>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</si>
  <si>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</si>
  <si>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</si>
  <si>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</si>
  <si>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</si>
  <si>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</si>
  <si>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</si>
  <si>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</si>
  <si>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</si>
  <si>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</si>
  <si>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</si>
  <si>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</si>
  <si>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</si>
  <si>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</si>
  <si>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</si>
  <si>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</si>
  <si>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</si>
  <si>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</si>
  <si>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</si>
  <si>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</si>
  <si>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</si>
  <si>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</si>
  <si>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</si>
  <si>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</si>
  <si>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</si>
  <si>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</si>
  <si>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</si>
  <si>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</si>
  <si>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</si>
  <si>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</si>
  <si>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</si>
  <si>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</si>
  <si>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</si>
  <si>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</si>
  <si>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</si>
  <si>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</si>
  <si>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</si>
  <si>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</si>
  <si>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</si>
  <si>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</si>
  <si>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</si>
  <si>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</si>
  <si>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</si>
  <si>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</si>
  <si>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</si>
  <si>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</si>
  <si>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</si>
  <si>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</si>
  <si>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</si>
  <si>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</si>
  <si>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</si>
  <si>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</si>
  <si>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</si>
  <si>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</si>
  <si>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</si>
  <si>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</si>
  <si>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</si>
  <si>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</si>
  <si>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</si>
  <si>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</si>
  <si>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</si>
  <si>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</si>
  <si>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</si>
  <si>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</si>
  <si>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</si>
  <si>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</si>
  <si>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</si>
  <si>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</si>
  <si>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</si>
  <si>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</si>
  <si>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</si>
  <si>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</si>
  <si>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</si>
  <si>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</si>
  <si>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</si>
  <si>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</si>
  <si>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</si>
  <si>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</si>
  <si>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</si>
  <si>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</si>
  <si>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</si>
  <si>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</si>
  <si>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</si>
  <si>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</si>
  <si>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</si>
  <si>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</si>
  <si>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</si>
  <si>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</si>
  <si>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</si>
  <si>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</si>
  <si>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</si>
  <si>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</si>
  <si>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</si>
  <si>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</si>
  <si>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</si>
  <si>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</si>
  <si>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</si>
  <si>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</si>
  <si>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</si>
  <si>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</si>
  <si>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</si>
  <si>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</si>
  <si>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</si>
  <si>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</si>
  <si>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</si>
  <si>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</si>
  <si>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</si>
  <si>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</si>
  <si>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</si>
  <si>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</si>
  <si>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</si>
  <si>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</si>
  <si>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</si>
  <si>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</si>
  <si>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</si>
  <si>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</si>
  <si>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</si>
  <si>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</si>
  <si>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</si>
  <si>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</si>
  <si>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</si>
  <si>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</si>
  <si>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</si>
  <si>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</si>
  <si>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</si>
  <si>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</si>
  <si>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</si>
  <si>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</si>
  <si>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</si>
  <si>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</si>
  <si>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</si>
  <si>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</si>
  <si>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</si>
  <si>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</si>
  <si>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</si>
  <si>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</si>
  <si>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</si>
  <si>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</si>
  <si>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</si>
  <si>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</si>
  <si>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</si>
  <si>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</si>
  <si>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</si>
  <si>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</si>
  <si>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</si>
  <si>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</si>
  <si>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</si>
  <si>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</si>
  <si>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</si>
  <si>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</si>
  <si>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</si>
  <si>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</si>
  <si>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</si>
  <si>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</si>
  <si>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</si>
  <si>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</si>
  <si>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</si>
  <si>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</si>
  <si>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</si>
  <si>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</si>
  <si>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</si>
  <si>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</si>
  <si>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</si>
  <si>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</si>
  <si>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</si>
  <si>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</si>
  <si>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</si>
  <si>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</si>
  <si>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</si>
  <si>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</si>
  <si>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</si>
  <si>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</si>
  <si>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</si>
  <si>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</si>
  <si>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</si>
  <si>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</si>
  <si>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</si>
  <si>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</si>
  <si>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</si>
  <si>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</si>
  <si>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</si>
  <si>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</si>
  <si>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</si>
  <si>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</si>
  <si>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</si>
  <si>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</si>
  <si>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</si>
  <si>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</si>
  <si>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</si>
  <si>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</si>
  <si>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</si>
  <si>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</si>
  <si>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</si>
  <si>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</si>
  <si>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</si>
  <si>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</si>
  <si>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</si>
  <si>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</si>
  <si>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</si>
  <si>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</si>
  <si>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</si>
  <si>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</si>
  <si>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</si>
  <si>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</si>
  <si>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</si>
  <si>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</si>
  <si>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</si>
  <si>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</si>
  <si>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</si>
  <si>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</si>
  <si>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</si>
  <si>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</si>
  <si>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</si>
  <si>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</si>
  <si>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</si>
  <si>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</si>
  <si>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</si>
  <si>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</si>
  <si>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</si>
  <si>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</si>
  <si>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</si>
  <si>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</si>
  <si>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</si>
  <si>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</si>
  <si>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</si>
  <si>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</si>
  <si>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</si>
  <si>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</si>
  <si>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</si>
  <si>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</si>
  <si>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</si>
  <si>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</si>
  <si>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</si>
  <si>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</si>
  <si>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</si>
  <si>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</si>
  <si>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</si>
  <si>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</si>
  <si>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</si>
  <si>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</si>
  <si>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</si>
  <si>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</si>
  <si>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</si>
  <si>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</si>
  <si>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</si>
  <si>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</si>
  <si>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</si>
  <si>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</si>
  <si>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</si>
  <si>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</si>
  <si>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</si>
  <si>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</si>
  <si>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</si>
  <si>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</si>
  <si>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</si>
  <si>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</si>
  <si>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</si>
  <si>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</si>
  <si>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</si>
  <si>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</si>
  <si>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</si>
  <si>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</si>
  <si>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</si>
  <si>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</si>
  <si>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</si>
  <si>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</si>
  <si>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</si>
  <si>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</si>
  <si>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</si>
  <si>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</si>
  <si>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</si>
  <si>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</si>
  <si>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</si>
  <si>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</si>
  <si>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</si>
  <si>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</si>
  <si>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</si>
  <si>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</si>
  <si>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</si>
  <si>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</si>
  <si>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</si>
  <si>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</si>
  <si>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</si>
  <si>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</si>
  <si>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</si>
  <si>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</si>
  <si>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</si>
  <si>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</si>
  <si>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</si>
  <si>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</si>
  <si>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</si>
  <si>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</si>
  <si>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</si>
  <si>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</si>
  <si>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</si>
  <si>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</si>
  <si>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</si>
  <si>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</si>
  <si>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</si>
  <si>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</si>
  <si>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</si>
  <si>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</si>
  <si>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</si>
  <si>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</si>
  <si>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</si>
  <si>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</si>
  <si>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</si>
  <si>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</si>
  <si>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</si>
  <si>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</si>
  <si>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</si>
  <si>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</si>
  <si>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</si>
  <si>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</si>
  <si>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</si>
  <si>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</si>
  <si>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</si>
  <si>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</si>
  <si>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</si>
  <si>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</si>
  <si>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</si>
  <si>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</si>
  <si>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</si>
  <si>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</si>
  <si>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</si>
  <si>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</si>
  <si>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</si>
  <si>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</si>
  <si>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</si>
  <si>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</si>
  <si>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</si>
  <si>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</si>
  <si>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</si>
  <si>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</si>
  <si>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</si>
  <si>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</si>
  <si>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</si>
  <si>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</si>
  <si>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</si>
  <si>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</si>
  <si>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</si>
  <si>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</si>
  <si>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</si>
  <si>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</si>
  <si>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</si>
  <si>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</si>
  <si>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</si>
  <si>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</si>
  <si>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</si>
  <si>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</si>
  <si>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</si>
  <si>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</si>
  <si>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</si>
  <si>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</si>
  <si>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</si>
  <si>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</si>
  <si>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</si>
  <si>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</si>
  <si>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</si>
  <si>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</si>
  <si>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</si>
  <si>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</si>
  <si>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</si>
  <si>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</si>
  <si>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</si>
  <si>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</si>
  <si>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</si>
  <si>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</si>
  <si>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</si>
  <si>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</si>
  <si>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</si>
  <si>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</si>
  <si>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</si>
  <si>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</si>
  <si>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</si>
  <si>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</si>
  <si>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</si>
  <si>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</si>
  <si>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</si>
  <si>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</si>
  <si>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</si>
  <si>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</si>
  <si>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</si>
  <si>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</si>
  <si>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</si>
  <si>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</si>
  <si>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</si>
  <si>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</si>
  <si>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</si>
  <si>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</si>
  <si>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</si>
  <si>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</si>
  <si>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</si>
  <si>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</si>
  <si>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</si>
  <si>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</si>
  <si>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</si>
  <si>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</si>
  <si>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</si>
  <si>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</si>
  <si>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</si>
  <si>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</si>
  <si>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</si>
  <si>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</si>
  <si>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</si>
  <si>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</si>
  <si>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</si>
  <si>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</si>
  <si>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</si>
  <si>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</si>
  <si>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</si>
  <si>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</si>
  <si>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</si>
  <si>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</si>
  <si>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</si>
  <si>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</si>
  <si>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</si>
  <si>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</si>
  <si>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</si>
  <si>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</si>
  <si>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</si>
  <si>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</si>
  <si>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</si>
  <si>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</si>
  <si>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</si>
  <si>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</si>
  <si>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</si>
  <si>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</si>
  <si>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</si>
  <si>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</si>
  <si>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</si>
  <si>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</si>
  <si>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</si>
  <si>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</si>
  <si>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</si>
  <si>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</si>
  <si>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</si>
  <si>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</si>
  <si>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</si>
  <si>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</si>
  <si>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</si>
  <si>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</si>
  <si>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</si>
  <si>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</si>
  <si>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</si>
  <si>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</si>
  <si>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</si>
  <si>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</si>
  <si>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</si>
  <si>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</si>
  <si>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</si>
  <si>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</si>
  <si>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</si>
  <si>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</si>
  <si>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</si>
  <si>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</si>
  <si>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</si>
  <si>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</si>
  <si>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</si>
  <si>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</si>
  <si>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</si>
  <si>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</si>
  <si>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</si>
  <si>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</si>
  <si>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</si>
  <si>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</si>
  <si>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</si>
  <si>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</si>
  <si>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</si>
  <si>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</si>
  <si>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</si>
  <si>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</si>
  <si>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</si>
  <si>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</si>
  <si>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</si>
  <si>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</si>
  <si>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</si>
  <si>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</si>
  <si>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</si>
  <si>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</si>
  <si>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</si>
  <si>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</si>
  <si>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</si>
  <si>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</si>
  <si>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</si>
  <si>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</si>
  <si>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</si>
  <si>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</si>
  <si>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</si>
  <si>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</si>
  <si>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</si>
  <si>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</si>
  <si>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</si>
  <si>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</si>
  <si>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</si>
  <si>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</si>
  <si>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</si>
  <si>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</si>
  <si>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</si>
  <si>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</si>
  <si>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</si>
  <si>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</si>
  <si>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</si>
  <si>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</si>
  <si>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</si>
  <si>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</si>
  <si>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</si>
  <si>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</si>
  <si>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</si>
  <si>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</si>
  <si>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</si>
  <si>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</si>
  <si>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</si>
  <si>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</si>
  <si>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</si>
  <si>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</si>
  <si>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</si>
  <si>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</si>
  <si>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</si>
  <si>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</si>
  <si>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</si>
  <si>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</si>
  <si>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</si>
  <si>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</si>
  <si>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</si>
  <si>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</si>
  <si>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</si>
  <si>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</si>
  <si>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</si>
  <si>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</si>
  <si>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</si>
  <si>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</si>
  <si>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</si>
  <si>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</si>
  <si>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</si>
  <si>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</si>
  <si>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</si>
  <si>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</si>
  <si>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</si>
  <si>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</si>
  <si>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</si>
  <si>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</si>
  <si>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</si>
  <si>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</si>
  <si>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</si>
  <si>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</si>
  <si>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</si>
  <si>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</si>
  <si>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</si>
  <si>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</si>
  <si>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</si>
  <si>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</si>
  <si>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</si>
  <si>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</si>
  <si>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</si>
  <si>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</si>
  <si>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</si>
  <si>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</si>
  <si>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</si>
  <si>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</si>
  <si>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</si>
  <si>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</si>
  <si>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</si>
  <si>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</si>
  <si>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</si>
  <si>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</si>
  <si>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</si>
  <si>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</si>
  <si>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</si>
  <si>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</si>
  <si>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</si>
  <si>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</si>
  <si>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</si>
  <si>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</si>
  <si>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</si>
  <si>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</si>
  <si>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</si>
  <si>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</si>
  <si>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</si>
  <si>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</si>
  <si>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</si>
  <si>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</si>
  <si>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</si>
  <si>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</si>
  <si>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</si>
  <si>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</si>
  <si>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</si>
  <si>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</si>
  <si>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</si>
  <si>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</si>
  <si>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</si>
  <si>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</si>
  <si>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</si>
  <si>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</si>
  <si>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</si>
  <si>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</si>
  <si>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</si>
  <si>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</si>
  <si>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</si>
  <si>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</si>
  <si>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</si>
  <si>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</si>
  <si>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</si>
  <si>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</si>
  <si>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</si>
  <si>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</si>
  <si>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</si>
  <si>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</si>
  <si>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</si>
  <si>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</si>
  <si>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</si>
  <si>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</si>
  <si>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</si>
  <si>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</si>
  <si>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</si>
  <si>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</si>
  <si>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</si>
  <si>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</si>
  <si>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</si>
  <si>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</si>
  <si>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</si>
  <si>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</si>
  <si>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</si>
  <si>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</si>
  <si>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</si>
  <si>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</si>
  <si>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</si>
  <si>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</si>
  <si>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</si>
  <si>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</si>
  <si>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</si>
  <si>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</si>
  <si>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</si>
  <si>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</si>
  <si>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</si>
  <si>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</si>
  <si>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</si>
  <si>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</si>
  <si>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</si>
  <si>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</si>
  <si>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</si>
  <si>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</si>
  <si>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</si>
  <si>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</si>
  <si>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</si>
  <si>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</si>
  <si>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</si>
  <si>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</si>
  <si>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</si>
  <si>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</si>
  <si>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</si>
  <si>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</si>
  <si>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</si>
  <si>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</si>
  <si>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</si>
  <si>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</si>
  <si>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</si>
  <si>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</si>
  <si>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</si>
  <si>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</si>
  <si>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</si>
  <si>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</si>
  <si>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</si>
  <si>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</si>
  <si>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</si>
  <si>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</si>
  <si>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</si>
  <si>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</si>
  <si>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</si>
  <si>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</si>
  <si>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</si>
  <si>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</si>
  <si>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</si>
  <si>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</si>
  <si>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</si>
  <si>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</si>
  <si>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</si>
  <si>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</si>
  <si>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</si>
  <si>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</si>
  <si>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</si>
  <si>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</si>
  <si>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</si>
  <si>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</si>
  <si>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</si>
  <si>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</si>
  <si>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</si>
  <si>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</si>
  <si>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</si>
  <si>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</si>
  <si>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</si>
  <si>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</si>
  <si>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</si>
  <si>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</si>
  <si>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</si>
  <si>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</si>
  <si>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</si>
  <si>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</si>
  <si>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</si>
  <si>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</si>
  <si>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</si>
  <si>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</si>
  <si>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</si>
  <si>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</si>
  <si>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</si>
  <si>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</si>
  <si>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</si>
  <si>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</si>
  <si>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</si>
  <si>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</si>
  <si>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</si>
  <si>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</si>
  <si>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</si>
  <si>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</si>
  <si>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</si>
  <si>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</si>
  <si>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</si>
  <si>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</si>
  <si>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</si>
  <si>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</si>
  <si>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</si>
  <si>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</si>
  <si>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</si>
  <si>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</si>
  <si>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</si>
  <si>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</si>
  <si>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</si>
  <si>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</si>
  <si>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</si>
  <si>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</si>
  <si>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</si>
  <si>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</si>
  <si>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</si>
  <si>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</si>
  <si>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</si>
  <si>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</si>
  <si>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</si>
  <si>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</si>
  <si>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</si>
  <si>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</si>
  <si>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</si>
  <si>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</si>
  <si>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</si>
  <si>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</si>
  <si>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</si>
  <si>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</si>
  <si>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</si>
  <si>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</si>
  <si>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</si>
  <si>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</si>
  <si>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</si>
  <si>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</si>
  <si>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</si>
  <si>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</si>
  <si>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</si>
  <si>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</si>
  <si>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</si>
  <si>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</si>
  <si>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</si>
  <si>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</si>
  <si>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</si>
  <si>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</si>
  <si>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</si>
  <si>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</si>
  <si>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</si>
  <si>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</si>
  <si>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</si>
  <si>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</si>
  <si>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</si>
  <si>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</si>
  <si>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</si>
  <si>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</si>
  <si>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</si>
  <si>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</si>
  <si>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</si>
  <si>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</si>
  <si>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</si>
  <si>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</si>
  <si>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</si>
  <si>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</si>
  <si>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</si>
  <si>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</si>
  <si>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</si>
  <si>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</si>
  <si>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</si>
  <si>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</si>
  <si>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</si>
  <si>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</si>
  <si>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</si>
  <si>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</si>
  <si>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</si>
  <si>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</si>
  <si>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</si>
  <si>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</si>
  <si>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</si>
  <si>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</si>
  <si>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</si>
  <si>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</si>
  <si>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</si>
  <si>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</si>
  <si>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</si>
  <si>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</si>
  <si>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</si>
  <si>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</si>
  <si>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</si>
  <si>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</si>
  <si>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</si>
  <si>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</si>
  <si>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</si>
  <si>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</si>
  <si>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</si>
  <si>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</si>
  <si>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</si>
  <si>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</si>
  <si>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</si>
  <si>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</si>
  <si>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</si>
  <si>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</si>
  <si>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</si>
  <si>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</si>
  <si>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</si>
  <si>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</si>
  <si>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</si>
  <si>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</si>
  <si>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</si>
  <si>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</si>
  <si>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</si>
  <si>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</si>
  <si>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</si>
  <si>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</si>
  <si>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</si>
  <si>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</si>
  <si>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</si>
  <si>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</si>
  <si>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</si>
  <si>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</si>
  <si>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</si>
  <si>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</si>
  <si>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</si>
  <si>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</si>
  <si>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</si>
  <si>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</si>
  <si>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</si>
  <si>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</si>
  <si>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</si>
  <si>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</si>
  <si>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</si>
  <si>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</si>
  <si>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</si>
  <si>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</si>
  <si>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</si>
  <si>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</si>
  <si>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</si>
  <si>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</si>
  <si>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</si>
  <si>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</si>
  <si>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</si>
  <si>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</si>
  <si>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</si>
  <si>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</si>
  <si>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</si>
  <si>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</si>
  <si>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</si>
  <si>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</si>
  <si>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</si>
  <si>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</si>
  <si>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</si>
  <si>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</si>
  <si>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</si>
  <si>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</si>
  <si>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</si>
  <si>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</si>
  <si>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</si>
  <si>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</si>
  <si>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</si>
  <si>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</si>
  <si>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</si>
  <si>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</si>
  <si>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</si>
  <si>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</si>
  <si>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</si>
  <si>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</si>
  <si>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</si>
  <si>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</si>
  <si>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</si>
  <si>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</si>
  <si>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</si>
  <si>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</si>
  <si>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</si>
  <si>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</si>
  <si>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</si>
  <si>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</si>
  <si>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</si>
  <si>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</si>
  <si>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</si>
  <si>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</si>
  <si>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</si>
  <si>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</si>
  <si>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</si>
  <si>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</si>
  <si>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</si>
  <si>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</si>
  <si>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</si>
  <si>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</si>
  <si>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</si>
  <si>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</si>
  <si>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</si>
  <si>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</si>
  <si>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</si>
  <si>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</si>
  <si>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</si>
  <si>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</si>
  <si>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</si>
  <si>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</si>
  <si>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</si>
  <si>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</si>
  <si>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</si>
  <si>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</si>
  <si>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</si>
  <si>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</si>
  <si>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</si>
  <si>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</si>
  <si>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</si>
  <si>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</si>
  <si>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</si>
  <si>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</si>
  <si>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</si>
  <si>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</si>
  <si>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</si>
  <si>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</si>
  <si>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</si>
  <si>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</si>
  <si>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</si>
  <si>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</si>
  <si>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</si>
  <si>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</si>
  <si>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</si>
  <si>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</si>
  <si>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</si>
  <si>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</si>
  <si>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</si>
  <si>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</si>
  <si>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</si>
  <si>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</si>
  <si>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</si>
  <si>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</si>
  <si>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</si>
  <si>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</si>
  <si>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</si>
  <si>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</si>
  <si>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</si>
  <si>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</si>
  <si>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</si>
  <si>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</si>
  <si>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</si>
  <si>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</si>
  <si>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</si>
  <si>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</si>
  <si>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</si>
  <si>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</si>
  <si>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</si>
  <si>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</si>
  <si>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</si>
  <si>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</si>
  <si>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</si>
  <si>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</si>
  <si>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</si>
  <si>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</si>
  <si>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</si>
  <si>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</si>
  <si>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</si>
  <si>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</si>
  <si>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</si>
  <si>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</si>
  <si>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</si>
  <si>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</si>
  <si>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</si>
  <si>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</si>
  <si>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</si>
  <si>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</si>
  <si>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</si>
  <si>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</si>
  <si>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</si>
  <si>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</si>
  <si>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</si>
  <si>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</si>
  <si>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</si>
  <si>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</si>
  <si>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</si>
  <si>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</si>
  <si>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</si>
  <si>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</si>
  <si>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</si>
  <si>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</si>
  <si>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</si>
  <si>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</si>
  <si>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</si>
  <si>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</si>
  <si>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</si>
  <si>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</si>
  <si>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</si>
  <si>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</si>
  <si>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</si>
  <si>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</si>
  <si>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</si>
  <si>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</si>
  <si>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</si>
  <si>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</si>
  <si>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</si>
  <si>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</si>
  <si>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</si>
  <si>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</si>
  <si>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</si>
  <si>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</si>
  <si>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</si>
  <si>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</si>
  <si>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</si>
  <si>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</si>
  <si>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</si>
  <si>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</si>
  <si>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</si>
  <si>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</si>
  <si>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</si>
  <si>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</si>
  <si>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</si>
  <si>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</si>
  <si>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</si>
  <si>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</si>
  <si>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</si>
  <si>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</si>
  <si>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</si>
  <si>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</si>
  <si>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</si>
  <si>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</si>
  <si>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</si>
  <si>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</si>
  <si>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</si>
  <si>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</si>
  <si>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</si>
  <si>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</si>
  <si>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</si>
  <si>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</si>
  <si>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</si>
  <si>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</si>
  <si>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</si>
  <si>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</si>
  <si>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</si>
  <si>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</si>
  <si>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</si>
  <si>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</si>
  <si>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</si>
  <si>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</si>
  <si>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</si>
  <si>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</si>
  <si>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</si>
  <si>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</si>
  <si>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</si>
  <si>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</si>
  <si>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</si>
  <si>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</si>
  <si>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</si>
  <si>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</si>
  <si>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</si>
  <si>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</si>
  <si>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</si>
  <si>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</si>
  <si>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</si>
  <si>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</si>
  <si>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</si>
  <si>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</si>
  <si>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</si>
  <si>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</si>
  <si>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</si>
  <si>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</si>
  <si>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</si>
  <si>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</si>
  <si>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</si>
  <si>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</si>
  <si>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</si>
  <si>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</si>
  <si>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</si>
  <si>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</si>
  <si>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</si>
  <si>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</si>
  <si>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</si>
  <si>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</si>
  <si>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</si>
  <si>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</si>
  <si>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</si>
  <si>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</si>
  <si>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</si>
  <si>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</si>
  <si>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</si>
  <si>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</si>
  <si>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</si>
  <si>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</si>
  <si>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</si>
  <si>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</si>
  <si>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</si>
  <si>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</si>
  <si>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</si>
  <si>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</si>
  <si>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</si>
  <si>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</si>
  <si>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</si>
  <si>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</si>
  <si>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</si>
  <si>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</si>
  <si>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</si>
  <si>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</si>
  <si>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</si>
  <si>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</si>
  <si>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</si>
  <si>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</si>
  <si>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</si>
  <si>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</si>
  <si>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</si>
  <si>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</si>
  <si>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</si>
  <si>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</si>
  <si>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</si>
  <si>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</si>
  <si>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</si>
  <si>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</si>
  <si>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</si>
  <si>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</si>
  <si>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</si>
  <si>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</si>
  <si>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</si>
  <si>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</si>
  <si>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</si>
  <si>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</si>
  <si>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</si>
  <si>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</si>
  <si>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</si>
  <si>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</si>
  <si>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</si>
  <si>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</si>
  <si>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</si>
  <si>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</si>
  <si>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</si>
  <si>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</si>
  <si>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</si>
  <si>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</si>
  <si>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</si>
  <si>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</si>
  <si>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</si>
  <si>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</si>
  <si>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</si>
  <si>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</si>
  <si>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</si>
  <si>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</si>
  <si>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</si>
  <si>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</si>
  <si>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</si>
  <si>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</si>
  <si>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</si>
  <si>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</si>
  <si>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</si>
  <si>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</si>
  <si>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</si>
  <si>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</si>
  <si>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</si>
  <si>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</si>
  <si>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</si>
  <si>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</si>
  <si>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</si>
  <si>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</si>
  <si>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</si>
  <si>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</si>
  <si>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</si>
  <si>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</si>
  <si>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</si>
  <si>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</si>
  <si>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</si>
  <si>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</si>
  <si>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</si>
  <si>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</si>
  <si>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</si>
  <si>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</si>
  <si>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</si>
  <si>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</si>
  <si>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</si>
  <si>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</si>
  <si>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</si>
  <si>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</si>
  <si>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</si>
  <si>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</si>
  <si>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</si>
  <si>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</si>
  <si>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</si>
  <si>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</si>
  <si>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</si>
  <si>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</si>
  <si>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</si>
  <si>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</si>
  <si>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</si>
  <si>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</si>
  <si>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</si>
  <si>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</si>
  <si>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</si>
  <si>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</si>
  <si>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</si>
  <si>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</si>
  <si>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</si>
  <si>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</si>
  <si>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</si>
  <si>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</si>
  <si>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</si>
  <si>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</si>
  <si>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</si>
  <si>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</si>
  <si>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</si>
  <si>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</si>
  <si>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</si>
  <si>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</si>
  <si>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</si>
  <si>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</si>
  <si>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</si>
  <si>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</si>
  <si>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</si>
  <si>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</si>
  <si>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</si>
  <si>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</si>
  <si>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</si>
  <si>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</si>
  <si>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</si>
  <si>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</si>
  <si>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</si>
  <si>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</si>
  <si>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</si>
  <si>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</si>
  <si>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</si>
  <si>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</si>
  <si>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</si>
  <si>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</si>
  <si>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</si>
  <si>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</si>
  <si>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</si>
  <si>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</si>
  <si>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</si>
  <si>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</si>
  <si>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</si>
  <si>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</si>
  <si>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</si>
  <si>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</si>
  <si>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</si>
  <si>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</si>
  <si>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</si>
  <si>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</si>
  <si>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</si>
  <si>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</si>
  <si>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</si>
  <si>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</si>
  <si>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</si>
  <si>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</si>
  <si>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</si>
  <si>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</si>
  <si>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</si>
  <si>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</si>
  <si>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</si>
  <si>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</si>
  <si>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</si>
  <si>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</si>
  <si>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</si>
  <si>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</si>
  <si>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</si>
  <si>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</si>
  <si>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</si>
  <si>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</si>
  <si>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</si>
  <si>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</si>
  <si>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</si>
  <si>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</si>
  <si>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</si>
  <si>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</si>
  <si>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</si>
  <si>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</si>
  <si>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</si>
  <si>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</si>
  <si>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</si>
  <si>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</si>
  <si>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</si>
  <si>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</si>
  <si>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</si>
  <si>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</si>
  <si>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</si>
  <si>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</si>
  <si>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</si>
  <si>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</si>
  <si>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</si>
  <si>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</si>
  <si>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</si>
  <si>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</si>
  <si>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</si>
  <si>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</si>
  <si>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</si>
  <si>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</si>
  <si>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</si>
  <si>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</si>
  <si>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</si>
  <si>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</si>
  <si>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</si>
  <si>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</si>
  <si>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</si>
  <si>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</si>
  <si>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</si>
  <si>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</si>
  <si>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</si>
  <si>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</si>
  <si>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</si>
  <si>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</si>
  <si>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</si>
  <si>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</si>
  <si>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</si>
  <si>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</si>
  <si>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</si>
  <si>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</si>
  <si>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</si>
  <si>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</si>
  <si>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</si>
  <si>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</si>
  <si>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</si>
  <si>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</si>
  <si>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</si>
  <si>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</si>
  <si>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</si>
  <si>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</si>
  <si>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</si>
  <si>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</si>
  <si>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</si>
  <si>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</si>
  <si>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</si>
  <si>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</si>
  <si>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</si>
  <si>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</si>
  <si>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</si>
  <si>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</si>
  <si>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</si>
  <si>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</si>
  <si>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</si>
  <si>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</si>
  <si>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</si>
  <si>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</si>
  <si>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</si>
  <si>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</si>
  <si>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</si>
  <si>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</si>
  <si>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</si>
  <si>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</si>
  <si>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</si>
  <si>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</si>
  <si>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</si>
  <si>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</si>
  <si>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</si>
  <si>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</si>
  <si>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</si>
  <si>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</si>
  <si>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</si>
  <si>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</si>
  <si>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</si>
  <si>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</si>
  <si>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</si>
  <si>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</si>
  <si>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</si>
  <si>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</si>
  <si>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</si>
  <si>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</si>
  <si>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</si>
  <si>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</si>
  <si>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</si>
  <si>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</si>
  <si>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</si>
  <si>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</si>
  <si>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</si>
  <si>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</si>
  <si>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</si>
  <si>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</si>
  <si>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</si>
  <si>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</si>
  <si>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</si>
  <si>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</si>
  <si>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</si>
  <si>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</si>
  <si>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</si>
  <si>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</si>
  <si>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</si>
  <si>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</si>
  <si>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</si>
  <si>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</si>
  <si>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</si>
  <si>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</si>
  <si>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</si>
  <si>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</si>
  <si>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</si>
  <si>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</si>
  <si>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</si>
  <si>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</si>
  <si>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</si>
  <si>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</si>
  <si>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</si>
  <si>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</si>
  <si>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</si>
  <si>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</si>
  <si>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</si>
  <si>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</si>
  <si>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</si>
  <si>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</si>
  <si>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</si>
  <si>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</si>
  <si>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</si>
  <si>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</si>
  <si>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</si>
  <si>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</si>
  <si>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</si>
  <si>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</si>
  <si>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</si>
  <si>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</si>
  <si>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</si>
  <si>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</si>
  <si>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</si>
  <si>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</si>
  <si>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</si>
  <si>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</si>
  <si>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</si>
  <si>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</si>
  <si>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</si>
  <si>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</si>
  <si>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</si>
  <si>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</si>
  <si>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</si>
  <si>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</si>
  <si>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</si>
  <si>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</si>
  <si>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</si>
  <si>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</si>
  <si>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</si>
  <si>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</si>
  <si>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</si>
  <si>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</si>
  <si>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</si>
  <si>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</si>
  <si>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</si>
  <si>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</si>
  <si>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</si>
  <si>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</si>
  <si>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</si>
  <si>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</si>
  <si>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</si>
  <si>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</si>
  <si>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</si>
  <si>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</si>
  <si>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</si>
  <si>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</si>
  <si>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</si>
  <si>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</si>
  <si>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</si>
  <si>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</si>
  <si>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</si>
  <si>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</si>
  <si>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</si>
  <si>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</si>
  <si>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</si>
  <si>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</si>
  <si>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</si>
  <si>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</si>
  <si>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</si>
  <si>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</si>
  <si>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</si>
  <si>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</si>
  <si>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</si>
  <si>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</si>
  <si>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</si>
  <si>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</si>
  <si>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</si>
  <si>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</si>
  <si>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</si>
  <si>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</si>
  <si>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</si>
  <si>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</si>
  <si>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</si>
  <si>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</si>
  <si>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</si>
  <si>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</si>
  <si>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</si>
  <si>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</si>
  <si>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</si>
  <si>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</si>
  <si>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</si>
  <si>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</si>
  <si>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</si>
  <si>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</si>
  <si>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</si>
  <si>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</si>
  <si>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</si>
  <si>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</si>
  <si>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</si>
  <si>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</si>
  <si>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</si>
  <si>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</si>
  <si>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</si>
  <si>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</si>
  <si>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</si>
  <si>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</si>
  <si>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</si>
  <si>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</si>
  <si>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</si>
  <si>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</si>
  <si>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</si>
  <si>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</si>
  <si>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</si>
  <si>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</si>
  <si>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</si>
  <si>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</si>
  <si>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</si>
  <si>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</si>
  <si>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</si>
  <si>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</si>
  <si>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</si>
  <si>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</si>
  <si>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</si>
  <si>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</si>
  <si>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</si>
  <si>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</si>
  <si>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</si>
  <si>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</si>
  <si>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</si>
  <si>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</si>
  <si>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</si>
  <si>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</si>
  <si>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</si>
  <si>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</si>
  <si>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</si>
  <si>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</si>
  <si>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</si>
  <si>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</si>
  <si>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</si>
  <si>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</si>
  <si>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</si>
  <si>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</si>
  <si>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</si>
  <si>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</si>
  <si>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</si>
  <si>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</si>
  <si>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</si>
  <si>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</si>
  <si>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</si>
  <si>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</si>
  <si>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</si>
  <si>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</si>
  <si>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</si>
  <si>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</si>
  <si>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</si>
  <si>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</si>
  <si>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</si>
  <si>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</si>
  <si>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</si>
  <si>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</si>
  <si>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</si>
  <si>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</si>
  <si>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</si>
  <si>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</si>
  <si>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</si>
  <si>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</si>
  <si>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</si>
  <si>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</si>
  <si>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</si>
  <si>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</si>
  <si>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</si>
  <si>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</si>
  <si>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</si>
  <si>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</si>
  <si>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</si>
  <si>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</si>
  <si>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</si>
  <si>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</si>
  <si>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</si>
  <si>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</si>
  <si>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</si>
  <si>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</si>
  <si>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</si>
  <si>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</si>
  <si>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</si>
  <si>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</si>
  <si>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</si>
  <si>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</si>
  <si>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</si>
  <si>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</si>
  <si>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</si>
  <si>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</si>
  <si>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</si>
  <si>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</si>
  <si>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</si>
  <si>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</si>
  <si>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</si>
  <si>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</si>
  <si>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</si>
  <si>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</si>
  <si>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</si>
  <si>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</si>
  <si>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</si>
  <si>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</si>
  <si>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</si>
  <si>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</si>
  <si>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</si>
  <si>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</si>
  <si>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</si>
  <si>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</si>
  <si>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</si>
  <si>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</si>
  <si>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</si>
  <si>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</si>
  <si>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</si>
  <si>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</si>
  <si>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</si>
  <si>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</si>
  <si>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</si>
  <si>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</si>
  <si>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</si>
  <si>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</si>
  <si>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</si>
  <si>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</si>
  <si>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</si>
  <si>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</si>
  <si>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</si>
  <si>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</si>
  <si>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</si>
  <si>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</si>
  <si>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</si>
  <si>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</si>
  <si>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</si>
  <si>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</si>
  <si>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</si>
  <si>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</si>
  <si>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</si>
  <si>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</si>
  <si>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</si>
  <si>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</si>
  <si>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</si>
  <si>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</si>
  <si>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</si>
  <si>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</si>
  <si>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</si>
  <si>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</si>
  <si>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</si>
  <si>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</si>
  <si>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</si>
  <si>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</si>
  <si>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</si>
  <si>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</si>
  <si>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</si>
  <si>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</si>
  <si>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</si>
  <si>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</si>
  <si>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</si>
  <si>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</si>
  <si>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</si>
  <si>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</si>
  <si>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</si>
  <si>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</si>
  <si>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</si>
  <si>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</si>
  <si>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</si>
  <si>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</si>
  <si>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</si>
  <si>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</si>
  <si>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</si>
  <si>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</si>
  <si>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</si>
  <si>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</si>
  <si>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</si>
  <si>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</si>
  <si>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</si>
  <si>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</si>
  <si>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</si>
  <si>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</si>
  <si>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</si>
  <si>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</si>
  <si>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</si>
  <si>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</si>
  <si>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</si>
  <si>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</si>
  <si>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</si>
  <si>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</si>
  <si>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</si>
  <si>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</si>
  <si>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</si>
  <si>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</si>
  <si>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</si>
  <si>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</si>
  <si>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</si>
  <si>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</si>
  <si>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</si>
  <si>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</si>
  <si>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</si>
  <si>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</si>
  <si>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</si>
  <si>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</si>
  <si>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</si>
  <si>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</si>
  <si>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</si>
  <si>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</si>
  <si>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</si>
  <si>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</si>
  <si>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</si>
  <si>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</si>
  <si>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</si>
  <si>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</si>
  <si>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</si>
  <si>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</si>
  <si>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</si>
  <si>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</si>
  <si>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</si>
  <si>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</si>
  <si>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</si>
  <si>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</si>
  <si>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</si>
  <si>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</si>
  <si>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</si>
  <si>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</si>
  <si>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</si>
  <si>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</si>
  <si>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</si>
  <si>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</si>
  <si>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</si>
  <si>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</si>
  <si>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</si>
  <si>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</si>
  <si>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</si>
  <si>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</si>
  <si>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</si>
  <si>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</si>
  <si>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</si>
  <si>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</si>
  <si>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</si>
  <si>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</si>
  <si>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</si>
  <si>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</si>
  <si>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</si>
  <si>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</si>
  <si>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</si>
  <si>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</si>
  <si>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</si>
  <si>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</si>
  <si>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</si>
  <si>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</si>
  <si>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</si>
  <si>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</si>
  <si>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</si>
  <si>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</si>
  <si>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</si>
  <si>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</si>
  <si>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</si>
  <si>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</si>
  <si>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</si>
  <si>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</si>
  <si>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</si>
  <si>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</si>
  <si>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</si>
  <si>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</si>
  <si>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</si>
  <si>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</si>
  <si>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</si>
  <si>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</si>
  <si>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</si>
  <si>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</si>
  <si>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</si>
  <si>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</si>
  <si>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</si>
  <si>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</si>
  <si>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</si>
  <si>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</si>
  <si>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</si>
  <si>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</si>
  <si>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</si>
  <si>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</si>
  <si>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</si>
  <si>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</si>
  <si>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</si>
  <si>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</si>
  <si>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</si>
  <si>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</si>
  <si>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</si>
  <si>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</si>
  <si>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</si>
  <si>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</si>
  <si>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</si>
  <si>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</si>
  <si>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</si>
  <si>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</si>
  <si>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</si>
  <si>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</si>
  <si>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</si>
  <si>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</si>
  <si>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</si>
  <si>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</si>
  <si>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</si>
  <si>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</si>
  <si>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</si>
  <si>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</si>
  <si>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</si>
  <si>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</si>
  <si>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</si>
  <si>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</si>
  <si>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</si>
  <si>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</si>
  <si>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</si>
  <si>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</si>
  <si>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</si>
  <si>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</si>
  <si>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</si>
  <si>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</si>
  <si>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</si>
  <si>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</si>
  <si>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</si>
  <si>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</si>
  <si>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</si>
  <si>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</si>
  <si>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</si>
  <si>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</si>
  <si>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</si>
  <si>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</si>
  <si>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</si>
  <si>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</si>
  <si>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</si>
  <si>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</si>
  <si>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</si>
  <si>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</si>
  <si>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</si>
  <si>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</si>
  <si>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</si>
  <si>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</si>
  <si>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</si>
  <si>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</si>
  <si>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</si>
  <si>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</si>
  <si>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</si>
  <si>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</si>
  <si>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</si>
  <si>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</si>
  <si>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</si>
  <si>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</si>
  <si>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</si>
  <si>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</si>
  <si>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</si>
  <si>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</si>
  <si>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</si>
  <si>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</si>
  <si>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</si>
  <si>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</si>
  <si>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</si>
  <si>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</si>
  <si>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</si>
  <si>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</si>
  <si>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</si>
  <si>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</si>
  <si>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</si>
  <si>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</si>
  <si>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</si>
  <si>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</si>
  <si>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</si>
  <si>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</si>
  <si>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</si>
  <si>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</si>
  <si>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</si>
  <si>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</si>
  <si>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</si>
  <si>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</si>
  <si>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</si>
  <si>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</si>
  <si>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</si>
  <si>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</si>
  <si>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</si>
  <si>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</si>
  <si>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</si>
  <si>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</si>
  <si>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</si>
  <si>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</si>
  <si>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</si>
  <si>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</si>
  <si>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</si>
  <si>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</si>
  <si>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</si>
  <si>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</si>
  <si>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</si>
  <si>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</si>
  <si>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</si>
  <si>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</si>
  <si>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</si>
  <si>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</si>
  <si>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</si>
  <si>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</si>
  <si>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</si>
  <si>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</si>
  <si>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</si>
  <si>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</si>
  <si>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</si>
  <si>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</si>
  <si>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</si>
  <si>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</si>
  <si>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</si>
  <si>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</si>
  <si>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</si>
  <si>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</si>
  <si>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</si>
  <si>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</si>
  <si>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</si>
  <si>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</si>
  <si>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</si>
  <si>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</si>
  <si>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</si>
  <si>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</si>
  <si>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</si>
  <si>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</si>
  <si>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</si>
  <si>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</si>
  <si>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</si>
  <si>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</si>
  <si>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</si>
  <si>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</si>
  <si>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</si>
  <si>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</si>
  <si>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</si>
  <si>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</si>
  <si>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</si>
  <si>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</si>
  <si>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</si>
  <si>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</si>
  <si>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</si>
  <si>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</si>
  <si>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</si>
  <si>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</si>
  <si>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</si>
  <si>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</si>
  <si>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</si>
  <si>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</si>
  <si>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</si>
  <si>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</si>
  <si>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</si>
  <si>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</si>
  <si>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</si>
  <si>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</si>
  <si>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</si>
  <si>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</si>
  <si>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</si>
  <si>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</si>
  <si>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</si>
  <si>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</si>
  <si>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</si>
  <si>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</si>
  <si>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</si>
  <si>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</si>
  <si>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</si>
  <si>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</si>
  <si>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</si>
  <si>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</si>
  <si>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</si>
  <si>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</si>
  <si>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</si>
  <si>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</si>
  <si>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</si>
  <si>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</si>
  <si>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</si>
  <si>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</si>
  <si>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</si>
  <si>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</si>
  <si>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</si>
  <si>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</si>
  <si>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</si>
  <si>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</si>
  <si>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</si>
  <si>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</si>
  <si>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</si>
  <si>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</si>
  <si>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</si>
  <si>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</si>
  <si>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</si>
  <si>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</si>
  <si>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</si>
  <si>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</si>
  <si>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</si>
  <si>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</si>
  <si>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</si>
  <si>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</si>
  <si>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</si>
  <si>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</si>
  <si>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</si>
  <si>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</si>
  <si>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</si>
  <si>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</si>
  <si>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</si>
  <si>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</si>
  <si>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</si>
  <si>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</si>
  <si>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</si>
  <si>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</si>
  <si>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</si>
  <si>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</si>
  <si>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</si>
  <si>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</si>
  <si>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</si>
  <si>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</si>
  <si>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</si>
  <si>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</si>
  <si>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</si>
  <si>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</si>
  <si>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</si>
  <si>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</si>
  <si>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</si>
  <si>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</si>
  <si>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</si>
  <si>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</si>
  <si>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</si>
  <si>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</si>
  <si>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</si>
  <si>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</si>
  <si>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</si>
  <si>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</si>
  <si>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</si>
  <si>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</si>
  <si>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</si>
  <si>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</si>
  <si>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</si>
  <si>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</si>
  <si>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</si>
  <si>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</si>
  <si>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</si>
  <si>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</si>
  <si>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</si>
  <si>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</si>
  <si>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</si>
  <si>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</si>
  <si>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</si>
  <si>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</si>
  <si>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</si>
  <si>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</si>
  <si>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</si>
  <si>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</si>
  <si>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</si>
  <si>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</si>
  <si>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</si>
  <si>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</si>
  <si>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</si>
  <si>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</si>
  <si>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</si>
  <si>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</si>
  <si>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</si>
  <si>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</si>
  <si>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</si>
  <si>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</si>
  <si>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</si>
  <si>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</si>
  <si>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</si>
  <si>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</si>
  <si>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</si>
  <si>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</si>
  <si>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</si>
  <si>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</si>
  <si>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</si>
  <si>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</si>
  <si>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</si>
  <si>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</si>
  <si>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</si>
  <si>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</si>
  <si>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</si>
  <si>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</si>
  <si>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</si>
  <si>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</si>
  <si>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</si>
  <si>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</si>
  <si>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</si>
  <si>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</si>
  <si>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</si>
  <si>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</si>
  <si>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</si>
  <si>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</si>
  <si>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</si>
  <si>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</si>
  <si>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</si>
  <si>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</si>
  <si>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</si>
  <si>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</si>
  <si>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</si>
  <si>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</si>
  <si>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</si>
  <si>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</si>
  <si>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</si>
  <si>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</si>
  <si>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</si>
  <si>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</si>
  <si>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</si>
  <si>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</si>
  <si>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</si>
  <si>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</si>
  <si>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</si>
  <si>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</si>
  <si>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</si>
  <si>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</si>
  <si>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</si>
  <si>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</si>
  <si>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</si>
  <si>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</si>
  <si>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</si>
  <si>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</si>
  <si>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</si>
  <si>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</si>
  <si>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</si>
  <si>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</si>
  <si>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</si>
  <si>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</si>
  <si>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</si>
  <si>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</si>
  <si>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</si>
  <si>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</si>
  <si>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</si>
  <si>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</si>
  <si>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</si>
  <si>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</si>
  <si>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</si>
  <si>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</si>
  <si>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</si>
  <si>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</si>
  <si>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</si>
  <si>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</si>
  <si>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</si>
  <si>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</si>
  <si>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</si>
  <si>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</si>
  <si>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</si>
  <si>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</si>
  <si>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</si>
  <si>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</si>
  <si>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</si>
  <si>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</si>
  <si>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</si>
  <si>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</si>
  <si>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</si>
  <si>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</si>
  <si>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</si>
  <si>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</si>
  <si>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</si>
  <si>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</si>
  <si>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</si>
  <si>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</si>
  <si>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</si>
  <si>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</si>
  <si>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</si>
  <si>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</si>
  <si>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</si>
  <si>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</si>
  <si>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</si>
  <si>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</si>
  <si>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</si>
  <si>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</si>
  <si>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</si>
  <si>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</si>
  <si>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</si>
  <si>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</si>
  <si>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</si>
  <si>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</si>
  <si>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</si>
  <si>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</si>
  <si>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</si>
  <si>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</si>
  <si>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</si>
  <si>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</si>
  <si>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</si>
  <si>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</si>
  <si>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</si>
  <si>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</si>
  <si>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</si>
  <si>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</si>
  <si>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</si>
  <si>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</si>
  <si>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</si>
  <si>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</si>
  <si>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</si>
  <si>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</si>
  <si>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</si>
  <si>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</si>
  <si>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</si>
  <si>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</si>
  <si>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</si>
  <si>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</si>
  <si>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</si>
  <si>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</si>
  <si>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</si>
  <si>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</si>
  <si>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</si>
  <si>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</si>
  <si>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</si>
  <si>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</si>
  <si>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</si>
  <si>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</si>
  <si>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</si>
  <si>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</si>
  <si>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</si>
  <si>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</si>
  <si>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</si>
  <si>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</si>
  <si>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</si>
  <si>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</si>
  <si>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</si>
  <si>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</si>
  <si>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</si>
  <si>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</si>
  <si>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</si>
  <si>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</si>
  <si>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</si>
  <si>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</si>
  <si>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</si>
  <si>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</si>
  <si>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</si>
  <si>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</si>
  <si>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</si>
  <si>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</si>
  <si>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</si>
  <si>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</si>
  <si>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</si>
  <si>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</si>
  <si>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</si>
  <si>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</si>
  <si>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</si>
  <si>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</si>
  <si>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</si>
  <si>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</si>
  <si>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</si>
  <si>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</si>
  <si>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</si>
  <si>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</si>
  <si>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</si>
  <si>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</si>
  <si>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</si>
  <si>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</si>
  <si>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</si>
  <si>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</si>
  <si>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</si>
  <si>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</si>
  <si>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</si>
  <si>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</si>
  <si>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</si>
  <si>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</si>
  <si>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</si>
  <si>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</si>
  <si>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</si>
  <si>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</si>
  <si>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</si>
  <si>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</si>
  <si>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</si>
  <si>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</si>
  <si>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</si>
  <si>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</si>
  <si>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</si>
  <si>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</si>
  <si>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</si>
  <si>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</si>
  <si>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</si>
  <si>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</si>
  <si>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</si>
  <si>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</si>
  <si>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</si>
  <si>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</si>
  <si>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</si>
  <si>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</si>
  <si>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</si>
  <si>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</si>
  <si>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</si>
  <si>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</si>
  <si>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</si>
  <si>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</si>
  <si>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</si>
  <si>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</si>
  <si>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</si>
  <si>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</si>
  <si>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</si>
  <si>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</si>
  <si>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</si>
  <si>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</si>
  <si>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</si>
  <si>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</si>
  <si>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</si>
  <si>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</si>
  <si>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</si>
  <si>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</si>
  <si>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</si>
  <si>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</si>
  <si>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</si>
  <si>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</si>
  <si>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</si>
  <si>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</si>
  <si>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</si>
  <si>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</si>
  <si>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</si>
  <si>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</si>
  <si>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</si>
  <si>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</si>
  <si>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</si>
  <si>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</si>
  <si>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</si>
  <si>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</si>
  <si>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</si>
  <si>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</si>
  <si>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</si>
  <si>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</si>
  <si>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</si>
  <si>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</si>
  <si>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</si>
  <si>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</si>
  <si>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</si>
  <si>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</si>
  <si>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</si>
  <si>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</si>
  <si>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</si>
  <si>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</si>
  <si>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</si>
  <si>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</si>
  <si>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</si>
  <si>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</si>
  <si>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</si>
  <si>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</si>
  <si>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</si>
  <si>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</si>
  <si>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</si>
  <si>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</si>
  <si>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</si>
  <si>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</si>
  <si>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</si>
  <si>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</si>
  <si>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</si>
  <si>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</si>
  <si>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</si>
  <si>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</si>
  <si>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</si>
  <si>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</si>
  <si>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</si>
  <si>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</si>
  <si>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</si>
  <si>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</si>
  <si>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</si>
  <si>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</si>
  <si>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</si>
  <si>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</si>
  <si>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</si>
  <si>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</si>
  <si>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</si>
  <si>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</si>
  <si>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</si>
  <si>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</si>
  <si>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</si>
  <si>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</si>
  <si>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</si>
  <si>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</si>
  <si>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</si>
  <si>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</si>
  <si>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</si>
  <si>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</si>
  <si>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</si>
  <si>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</si>
  <si>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</si>
  <si>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</si>
  <si>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</si>
  <si>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</si>
  <si>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</si>
  <si>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</si>
  <si>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</si>
  <si>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</si>
  <si>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</si>
  <si>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</si>
  <si>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</si>
  <si>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</si>
  <si>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</si>
  <si>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</si>
  <si>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</si>
  <si>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</si>
  <si>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</si>
  <si>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</si>
  <si>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</si>
  <si>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</si>
  <si>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</si>
  <si>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</si>
  <si>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</si>
  <si>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</si>
  <si>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</si>
  <si>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</si>
  <si>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</si>
  <si>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</si>
  <si>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</si>
  <si>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</si>
  <si>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</si>
  <si>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</si>
  <si>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</si>
  <si>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</si>
  <si>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</si>
  <si>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</si>
  <si>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</si>
  <si>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</si>
  <si>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</si>
  <si>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</si>
  <si>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</si>
  <si>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</si>
  <si>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</si>
  <si>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</si>
  <si>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</si>
  <si>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</si>
  <si>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</si>
  <si>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</si>
  <si>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</si>
  <si>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</si>
  <si>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</si>
  <si>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</si>
  <si>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</si>
  <si>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</si>
  <si>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</si>
  <si>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</si>
  <si>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</si>
  <si>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</si>
  <si>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</si>
  <si>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</si>
  <si>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</si>
  <si>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</si>
  <si>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</si>
  <si>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</si>
  <si>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</si>
  <si>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</si>
  <si>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</si>
  <si>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</si>
  <si>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</si>
  <si>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</si>
  <si>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</si>
  <si>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</si>
  <si>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</si>
  <si>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</si>
  <si>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</si>
  <si>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</si>
  <si>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</si>
  <si>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</si>
  <si>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</si>
  <si>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</si>
  <si>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</si>
  <si>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</si>
  <si>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</si>
  <si>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</si>
  <si>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</si>
  <si>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</si>
  <si>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</si>
  <si>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</si>
  <si>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</si>
  <si>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</si>
  <si>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</si>
  <si>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</si>
  <si>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</si>
  <si>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</si>
  <si>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</si>
  <si>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</si>
  <si>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</si>
  <si>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</si>
  <si>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</si>
  <si>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</si>
  <si>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</si>
  <si>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</si>
  <si>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</si>
  <si>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</si>
  <si>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</si>
  <si>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</si>
  <si>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</si>
  <si>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</si>
  <si>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</si>
  <si>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</si>
  <si>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</si>
  <si>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</si>
  <si>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</si>
  <si>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</si>
  <si>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</si>
  <si>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</si>
  <si>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</si>
  <si>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</si>
  <si>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</si>
  <si>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</si>
  <si>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</si>
  <si>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</si>
  <si>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</si>
  <si>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</si>
  <si>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</si>
  <si>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</si>
  <si>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</si>
  <si>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</si>
  <si>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</si>
  <si>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</si>
  <si>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</si>
  <si>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</si>
  <si>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</si>
  <si>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</si>
  <si>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</si>
  <si>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</si>
  <si>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</si>
  <si>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</si>
  <si>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</si>
  <si>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</si>
  <si>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</si>
  <si>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</si>
  <si>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</si>
  <si>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</si>
  <si>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</si>
  <si>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</si>
  <si>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</si>
  <si>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</si>
  <si>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</si>
  <si>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</si>
  <si>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</si>
  <si>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</si>
  <si>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</si>
  <si>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</si>
  <si>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</si>
  <si>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</si>
  <si>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</si>
  <si>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</si>
  <si>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</si>
  <si>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</si>
  <si>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</si>
  <si>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</si>
  <si>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</si>
  <si>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</si>
  <si>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</si>
  <si>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</si>
  <si>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</si>
  <si>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</si>
  <si>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</si>
  <si>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</si>
  <si>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</si>
  <si>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</si>
  <si>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</si>
  <si>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</si>
  <si>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</si>
  <si>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</si>
  <si>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</si>
  <si>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</si>
  <si>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</si>
  <si>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</si>
  <si>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</si>
  <si>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</si>
  <si>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</si>
  <si>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</si>
  <si>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</si>
  <si>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</si>
  <si>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</si>
  <si>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</si>
  <si>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</si>
  <si>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</si>
  <si>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</si>
  <si>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</si>
  <si>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</si>
  <si>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</si>
  <si>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</si>
  <si>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</si>
  <si>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</si>
  <si>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</si>
  <si>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</si>
  <si>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</si>
  <si>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</si>
  <si>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</si>
  <si>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</si>
  <si>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</si>
  <si>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</si>
  <si>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</si>
  <si>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</si>
  <si>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</si>
  <si>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</si>
  <si>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</si>
  <si>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</si>
  <si>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</si>
  <si>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</si>
  <si>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</si>
  <si>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</si>
  <si>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</si>
  <si>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</si>
  <si>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</si>
  <si>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</si>
  <si>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</si>
  <si>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</si>
  <si>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</si>
  <si>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</si>
  <si>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</si>
  <si>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</si>
  <si>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</si>
  <si>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</si>
  <si>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</si>
  <si>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</si>
  <si>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</si>
  <si>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</si>
  <si>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</si>
  <si>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</si>
  <si>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</si>
  <si>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</si>
  <si>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</si>
  <si>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</si>
  <si>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</si>
  <si>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</si>
  <si>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</si>
  <si>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</si>
  <si>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</si>
  <si>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</si>
  <si>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</si>
  <si>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</si>
  <si>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</si>
  <si>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</si>
  <si>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</si>
  <si>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</si>
  <si>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</si>
  <si>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</si>
  <si>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</si>
  <si>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</si>
  <si>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</si>
  <si>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</si>
  <si>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</si>
  <si>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</si>
  <si>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</si>
  <si>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</si>
  <si>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</si>
  <si>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</si>
  <si>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</si>
  <si>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</si>
  <si>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</si>
  <si>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</si>
  <si>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</si>
  <si>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</si>
  <si>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</si>
  <si>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</si>
  <si>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</si>
  <si>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</si>
  <si>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</si>
  <si>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</si>
  <si>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</si>
  <si>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</si>
  <si>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</si>
  <si>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</si>
  <si>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</si>
  <si>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</si>
  <si>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</si>
  <si>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</si>
  <si>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</si>
  <si>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</si>
  <si>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</si>
  <si>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</si>
  <si>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</si>
  <si>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</si>
  <si>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</si>
  <si>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</si>
  <si>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</si>
  <si>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</si>
  <si>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</si>
  <si>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</si>
  <si>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</si>
  <si>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</si>
  <si>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</si>
  <si>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</si>
  <si>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</si>
  <si>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</si>
  <si>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</si>
  <si>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</si>
  <si>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</si>
  <si>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</si>
  <si>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</si>
  <si>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</si>
  <si>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</si>
  <si>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</si>
  <si>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</si>
  <si>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</si>
  <si>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</si>
  <si>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</si>
  <si>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</si>
  <si>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</si>
  <si>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</si>
  <si>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</si>
  <si>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</si>
  <si>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</si>
  <si>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</si>
  <si>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</si>
  <si>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</si>
  <si>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</si>
  <si>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</si>
  <si>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</si>
  <si>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</si>
  <si>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</si>
  <si>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</si>
  <si>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</si>
  <si>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</si>
  <si>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</si>
  <si>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</si>
  <si>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</si>
  <si>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</si>
  <si>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</si>
  <si>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</si>
  <si>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</si>
  <si>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</si>
  <si>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</si>
  <si>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</si>
  <si>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</si>
  <si>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</si>
  <si>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</si>
  <si>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</si>
  <si>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</si>
  <si>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</si>
  <si>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</si>
  <si>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</si>
  <si>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</si>
  <si>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</si>
  <si>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</si>
  <si>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</si>
  <si>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</si>
  <si>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</si>
  <si>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</si>
  <si>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</si>
  <si>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</si>
  <si>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</si>
  <si>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</si>
  <si>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</si>
  <si>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</si>
  <si>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</si>
  <si>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</si>
  <si>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</si>
  <si>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</si>
  <si>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</si>
  <si>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</si>
  <si>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</si>
  <si>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</si>
  <si>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</si>
  <si>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</si>
  <si>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</si>
  <si>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</si>
  <si>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</si>
  <si>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</si>
  <si>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</si>
  <si>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</si>
  <si>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</si>
  <si>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</si>
  <si>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</si>
  <si>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</si>
  <si>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</si>
  <si>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</si>
  <si>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</si>
  <si>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</si>
  <si>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</si>
  <si>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</si>
  <si>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</si>
  <si>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</si>
  <si>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</si>
  <si>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</si>
  <si>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</si>
  <si>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</si>
  <si>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</si>
  <si>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</si>
  <si>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</si>
  <si>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</si>
  <si>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</si>
  <si>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</si>
  <si>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</si>
  <si>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</si>
  <si>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</si>
  <si>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</si>
  <si>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</si>
  <si>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</si>
  <si>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</si>
  <si>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</si>
  <si>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</si>
  <si>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</si>
  <si>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</si>
  <si>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</si>
  <si>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</si>
  <si>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</si>
  <si>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</si>
  <si>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</si>
  <si>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</si>
  <si>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</si>
  <si>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</si>
  <si>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</si>
  <si>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</si>
  <si>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</si>
  <si>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</si>
  <si>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</si>
  <si>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</si>
  <si>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</si>
  <si>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</si>
  <si>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</si>
  <si>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</si>
  <si>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</si>
  <si>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</si>
  <si>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</si>
  <si>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</si>
  <si>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</si>
  <si>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</si>
  <si>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</si>
  <si>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</si>
  <si>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</si>
  <si>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</si>
  <si>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</si>
  <si>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</si>
  <si>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</si>
  <si>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</si>
  <si>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</si>
  <si>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</si>
  <si>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</si>
  <si>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</si>
  <si>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</si>
  <si>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</si>
  <si>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</si>
  <si>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</si>
  <si>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</si>
  <si>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</si>
  <si>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</si>
  <si>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</si>
  <si>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</si>
  <si>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</si>
  <si>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</si>
  <si>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</si>
  <si>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</si>
  <si>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</si>
  <si>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</si>
  <si>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</si>
  <si>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</si>
  <si>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</si>
  <si>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</si>
  <si>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</si>
  <si>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</si>
  <si>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</si>
  <si>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</si>
  <si>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</si>
  <si>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</si>
  <si>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</si>
  <si>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</si>
  <si>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</si>
  <si>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</si>
  <si>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</si>
  <si>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</si>
  <si>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</si>
  <si>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</si>
  <si>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</si>
  <si>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</si>
  <si>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</si>
  <si>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</si>
  <si>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</si>
  <si>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</si>
  <si>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</si>
  <si>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</si>
  <si>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</si>
  <si>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</si>
  <si>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</si>
  <si>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</si>
  <si>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</si>
  <si>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</si>
  <si>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</si>
  <si>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</si>
  <si>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</si>
  <si>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</si>
  <si>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</si>
  <si>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</si>
  <si>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</si>
  <si>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</si>
  <si>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</si>
  <si>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</si>
  <si>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</si>
  <si>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</si>
  <si>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</si>
  <si>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</si>
  <si>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</si>
  <si>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</si>
  <si>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</si>
  <si>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</si>
  <si>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</si>
  <si>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</si>
  <si>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</si>
  <si>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</si>
  <si>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</si>
  <si>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</si>
  <si>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</si>
  <si>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</si>
  <si>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</si>
  <si>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</si>
  <si>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</si>
  <si>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</si>
  <si>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</si>
  <si>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</si>
  <si>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</si>
  <si>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</si>
  <si>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</si>
  <si>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</si>
  <si>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</si>
  <si>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</si>
  <si>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</si>
  <si>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</si>
  <si>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</si>
  <si>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</si>
  <si>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</si>
  <si>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</si>
  <si>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</si>
  <si>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</si>
  <si>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</si>
  <si>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</si>
  <si>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</si>
  <si>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</si>
  <si>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</si>
  <si>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</si>
  <si>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</si>
  <si>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</si>
  <si>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</si>
  <si>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</si>
  <si>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</si>
  <si>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</si>
  <si>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</si>
  <si>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</si>
  <si>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</si>
  <si>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</si>
  <si>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</si>
  <si>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</si>
  <si>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</si>
  <si>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</si>
  <si>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</si>
  <si>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</si>
  <si>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</si>
  <si>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</si>
  <si>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</si>
  <si>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</si>
  <si>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</si>
  <si>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</si>
  <si>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</si>
  <si>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</si>
  <si>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</si>
  <si>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</si>
  <si>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</si>
  <si>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</si>
  <si>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</si>
  <si>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</si>
  <si>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</si>
  <si>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</si>
  <si>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</si>
  <si>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</si>
  <si>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</si>
  <si>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</si>
  <si>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</si>
  <si>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</si>
  <si>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</si>
  <si>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</si>
  <si>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</si>
  <si>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</si>
  <si>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</si>
  <si>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</si>
  <si>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</si>
  <si>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</si>
  <si>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</si>
  <si>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</si>
  <si>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</si>
  <si>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</si>
  <si>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</si>
  <si>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</si>
  <si>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</si>
  <si>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</si>
  <si>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</si>
  <si>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</si>
  <si>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</si>
  <si>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</si>
  <si>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</si>
  <si>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</si>
  <si>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</si>
  <si>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</si>
  <si>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</si>
  <si>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</si>
  <si>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</si>
  <si>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</si>
  <si>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</si>
  <si>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</si>
  <si>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</si>
  <si>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</si>
  <si>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</si>
  <si>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</si>
  <si>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</si>
  <si>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</si>
  <si>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</si>
  <si>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</si>
  <si>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</si>
  <si>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</si>
  <si>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</si>
  <si>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</si>
  <si>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</si>
  <si>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</si>
  <si>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</si>
  <si>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</si>
  <si>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</si>
  <si>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</si>
  <si>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</si>
  <si>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</si>
  <si>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</si>
  <si>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</si>
  <si>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</si>
  <si>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</si>
  <si>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</si>
  <si>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</si>
  <si>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</si>
  <si>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</si>
  <si>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</si>
  <si>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</si>
  <si>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</si>
  <si>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</si>
  <si>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</si>
  <si>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</si>
  <si>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</si>
  <si>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</si>
  <si>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</si>
  <si>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</si>
  <si>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</si>
  <si>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</si>
  <si>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</si>
  <si>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</si>
  <si>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</si>
  <si>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</si>
  <si>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</si>
  <si>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</si>
  <si>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</si>
  <si>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</si>
  <si>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</si>
  <si>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</si>
  <si>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</si>
  <si>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</si>
  <si>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</si>
  <si>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</si>
  <si>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</si>
  <si>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</si>
  <si>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</si>
  <si>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</si>
  <si>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</si>
  <si>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</si>
  <si>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</si>
  <si>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</si>
  <si>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</si>
  <si>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</si>
  <si>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</si>
  <si>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</si>
  <si>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</si>
  <si>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</si>
  <si>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</si>
  <si>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</si>
  <si>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</si>
  <si>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</si>
  <si>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</si>
  <si>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</si>
  <si>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</si>
  <si>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</si>
  <si>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</si>
  <si>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</si>
  <si>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</si>
  <si>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</si>
  <si>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</si>
  <si>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</si>
  <si>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</si>
  <si>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</si>
  <si>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</si>
  <si>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</si>
  <si>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</si>
  <si>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</si>
  <si>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</si>
  <si>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</si>
  <si>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</si>
  <si>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</si>
  <si>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</si>
  <si>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</si>
  <si>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</si>
  <si>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</si>
  <si>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</si>
  <si>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</si>
  <si>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</si>
  <si>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</si>
  <si>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</si>
  <si>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</si>
  <si>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</si>
  <si>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</si>
  <si>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</si>
  <si>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</si>
  <si>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</si>
  <si>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</si>
  <si>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</si>
  <si>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</si>
  <si>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</si>
  <si>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</si>
  <si>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</si>
  <si>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</si>
  <si>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</si>
  <si>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</si>
  <si>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</si>
  <si>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</si>
  <si>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</si>
  <si>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</si>
  <si>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</si>
  <si>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</si>
  <si>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</si>
  <si>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</si>
  <si>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</si>
  <si>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</si>
  <si>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</si>
  <si>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</si>
  <si>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</si>
  <si>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</si>
  <si>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</si>
  <si>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</si>
  <si>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</si>
  <si>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</si>
  <si>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</si>
  <si>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</si>
  <si>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</si>
  <si>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</si>
  <si>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</si>
  <si>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</si>
  <si>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</si>
  <si>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</si>
  <si>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</si>
  <si>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</si>
  <si>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</si>
  <si>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</si>
  <si>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</si>
  <si>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</si>
  <si>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</si>
  <si>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</si>
  <si>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</si>
  <si>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</si>
  <si>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</si>
  <si>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</si>
  <si>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</si>
  <si>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</si>
  <si>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</si>
  <si>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</si>
  <si>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</si>
  <si>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</si>
  <si>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</si>
  <si>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</si>
  <si>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</si>
  <si>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</si>
  <si>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</si>
  <si>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</si>
  <si>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</si>
  <si>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</si>
  <si>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</si>
  <si>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</si>
  <si>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</si>
  <si>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</si>
  <si>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</si>
  <si>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</si>
  <si>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</si>
  <si>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</si>
  <si>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</si>
  <si>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</si>
  <si>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</si>
  <si>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</si>
  <si>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</si>
  <si>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</si>
  <si>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</si>
  <si>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</si>
  <si>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</si>
  <si>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</si>
  <si>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</si>
  <si>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</si>
  <si>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</si>
  <si>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</si>
  <si>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</si>
  <si>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</si>
  <si>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</si>
  <si>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</si>
  <si>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</si>
  <si>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</si>
  <si>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</si>
  <si>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</si>
  <si>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</si>
  <si>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</si>
  <si>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</si>
  <si>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</si>
  <si>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</si>
  <si>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</si>
  <si>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</si>
  <si>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</si>
  <si>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</si>
  <si>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</si>
  <si>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</si>
  <si>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</si>
  <si>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</si>
  <si>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</si>
  <si>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</si>
  <si>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</si>
  <si>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</si>
  <si>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</si>
  <si>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</si>
  <si>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</si>
  <si>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</si>
  <si>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</si>
  <si>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</si>
  <si>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</si>
  <si>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</si>
  <si>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</si>
  <si>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</si>
  <si>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</si>
  <si>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</si>
  <si>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</si>
  <si>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</si>
  <si>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</si>
  <si>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</si>
  <si>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</si>
  <si>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</si>
  <si>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</si>
  <si>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</si>
  <si>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</si>
  <si>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</si>
  <si>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</si>
  <si>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</si>
  <si>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</si>
  <si>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</si>
  <si>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</si>
  <si>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</si>
  <si>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</si>
  <si>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</si>
  <si>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</si>
  <si>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</si>
  <si>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</si>
  <si>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</si>
  <si>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</si>
  <si>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</si>
  <si>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</si>
  <si>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</si>
  <si>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</si>
  <si>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</si>
  <si>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</si>
  <si>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</si>
  <si>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</si>
  <si>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</si>
  <si>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</si>
  <si>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</si>
  <si>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</si>
  <si>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</si>
  <si>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</si>
  <si>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</si>
  <si>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</si>
  <si>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</si>
  <si>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</si>
  <si>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</si>
  <si>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</si>
  <si>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</si>
  <si>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</si>
  <si>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</si>
  <si>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</si>
  <si>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</si>
  <si>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</si>
  <si>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</si>
  <si>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</si>
  <si>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</si>
  <si>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</si>
  <si>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</si>
  <si>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</si>
  <si>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</si>
  <si>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</si>
  <si>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</si>
  <si>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</si>
  <si>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</si>
  <si>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</si>
  <si>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</si>
  <si>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</si>
  <si>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</si>
  <si>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</si>
  <si>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</si>
  <si>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</si>
  <si>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</si>
  <si>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</si>
  <si>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</si>
  <si>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</si>
  <si>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</si>
  <si>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</si>
  <si>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</si>
  <si>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</si>
  <si>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</si>
  <si>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</si>
  <si>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</si>
  <si>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</si>
  <si>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</si>
  <si>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</si>
  <si>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</si>
  <si>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</si>
  <si>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</si>
  <si>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</si>
  <si>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</si>
  <si>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</si>
  <si>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</si>
  <si>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</si>
  <si>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</si>
  <si>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</si>
  <si>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</si>
  <si>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</si>
  <si>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</si>
  <si>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</si>
  <si>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</si>
  <si>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</si>
  <si>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</si>
  <si>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</si>
  <si>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</si>
  <si>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</si>
  <si>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</si>
  <si>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</si>
  <si>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</si>
  <si>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</si>
  <si>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</si>
  <si>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</si>
  <si>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</si>
  <si>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</si>
  <si>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</si>
  <si>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</si>
  <si>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</si>
  <si>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</si>
  <si>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</si>
  <si>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</si>
  <si>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</si>
  <si>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</si>
  <si>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</si>
  <si>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</si>
  <si>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</si>
  <si>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</si>
  <si>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</si>
  <si>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</si>
  <si>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</si>
  <si>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</si>
  <si>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</si>
  <si>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</si>
  <si>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</si>
  <si>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</si>
  <si>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</si>
  <si>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</si>
  <si>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</si>
  <si>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</si>
  <si>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</si>
  <si>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</si>
  <si>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</si>
  <si>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</si>
  <si>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</si>
  <si>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</si>
  <si>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</si>
  <si>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</si>
  <si>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</si>
  <si>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</si>
  <si>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</si>
  <si>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</si>
  <si>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</si>
  <si>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</si>
  <si>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</si>
  <si>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</si>
  <si>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</si>
  <si>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</si>
  <si>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</si>
  <si>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</si>
  <si>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</si>
  <si>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</si>
  <si>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</si>
  <si>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</si>
  <si>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</si>
  <si>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</si>
  <si>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</si>
  <si>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</si>
  <si>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</si>
  <si>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</si>
  <si>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</si>
  <si>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</si>
  <si>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</si>
  <si>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</si>
  <si>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</si>
  <si>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</si>
  <si>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</si>
  <si>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</si>
  <si>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</si>
  <si>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</si>
  <si>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</si>
  <si>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</si>
  <si>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</si>
  <si>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</si>
  <si>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</si>
  <si>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</si>
  <si>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</si>
  <si>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</si>
  <si>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</si>
  <si>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</si>
  <si>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</si>
  <si>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</si>
  <si>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</si>
  <si>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</si>
  <si>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</si>
  <si>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</si>
  <si>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</si>
  <si>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</si>
  <si>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</si>
  <si>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</si>
  <si>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</si>
  <si>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</si>
  <si>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</si>
  <si>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</si>
  <si>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</si>
  <si>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</si>
  <si>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</si>
  <si>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</si>
  <si>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</si>
  <si>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</si>
  <si>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</si>
  <si>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</si>
  <si>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</si>
  <si>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</si>
  <si>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</si>
  <si>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</si>
  <si>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</si>
  <si>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</si>
  <si>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</si>
  <si>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</si>
  <si>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</si>
  <si>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</si>
  <si>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</si>
  <si>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</si>
  <si>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</si>
  <si>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</si>
  <si>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</si>
  <si>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</si>
  <si>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</si>
  <si>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</si>
  <si>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</si>
  <si>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</si>
  <si>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</si>
  <si>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</si>
  <si>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</si>
  <si>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</si>
  <si>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</si>
  <si>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</si>
  <si>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</si>
  <si>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</si>
  <si>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</si>
  <si>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</si>
  <si>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</si>
  <si>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</si>
  <si>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</si>
  <si>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</si>
  <si>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</si>
  <si>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</si>
  <si>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</si>
  <si>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</si>
  <si>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</si>
  <si>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</si>
  <si>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</si>
  <si>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</si>
  <si>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</si>
  <si>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</si>
  <si>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</si>
  <si>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</si>
  <si>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</si>
  <si>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</si>
  <si>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</si>
  <si>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</si>
  <si>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</si>
  <si>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</si>
  <si>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</si>
  <si>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</si>
  <si>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</si>
  <si>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</si>
  <si>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</si>
  <si>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</si>
  <si>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</si>
  <si>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</si>
  <si>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</si>
  <si>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</si>
  <si>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</si>
  <si>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</si>
  <si>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</si>
  <si>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</si>
  <si>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</si>
  <si>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</si>
  <si>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</si>
  <si>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</si>
  <si>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</si>
  <si>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</si>
  <si>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</si>
  <si>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</si>
  <si>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</si>
  <si>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</si>
  <si>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</si>
  <si>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</si>
  <si>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</si>
  <si>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</si>
  <si>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</si>
  <si>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</si>
  <si>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</si>
  <si>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</si>
  <si>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</si>
  <si>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</si>
  <si>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</si>
  <si>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</si>
  <si>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</si>
  <si>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</si>
  <si>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</si>
  <si>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</si>
  <si>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</si>
  <si>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</si>
  <si>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</si>
  <si>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</si>
  <si>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</si>
  <si>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</si>
  <si>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</si>
  <si>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</si>
  <si>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</si>
  <si>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</si>
  <si>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</si>
  <si>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</si>
  <si>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</si>
  <si>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</si>
  <si>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</si>
  <si>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</si>
  <si>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</si>
  <si>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</si>
  <si>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</si>
  <si>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</si>
  <si>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</si>
  <si>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</si>
  <si>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</si>
  <si>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</si>
  <si>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</si>
  <si>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</si>
  <si>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</si>
  <si>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</si>
  <si>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</si>
  <si>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</si>
  <si>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</si>
  <si>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</si>
  <si>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</si>
  <si>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</si>
  <si>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</si>
  <si>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</si>
  <si>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</si>
  <si>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</si>
  <si>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</si>
  <si>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</si>
  <si>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</si>
  <si>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</si>
  <si>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</si>
  <si>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</si>
  <si>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</si>
  <si>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</si>
  <si>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</si>
  <si>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</si>
  <si>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</si>
  <si>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</si>
  <si>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</si>
  <si>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</si>
  <si>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</si>
  <si>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</si>
  <si>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</si>
  <si>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</si>
  <si>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</si>
  <si>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</si>
  <si>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</si>
  <si>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</si>
  <si>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</si>
  <si>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</si>
  <si>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</si>
  <si>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</si>
  <si>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</si>
  <si>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</si>
  <si>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</si>
  <si>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</si>
  <si>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</si>
  <si>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</si>
  <si>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</si>
  <si>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</si>
  <si>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</si>
  <si>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</si>
  <si>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</si>
  <si>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</si>
  <si>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</si>
  <si>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</si>
  <si>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</si>
  <si>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</si>
  <si>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</si>
  <si>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</si>
  <si>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</si>
  <si>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</si>
  <si>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</si>
  <si>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</si>
  <si>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</si>
  <si>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</si>
  <si>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</si>
  <si>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</si>
  <si>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</si>
  <si>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</si>
  <si>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</si>
  <si>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</si>
  <si>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</si>
  <si>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</si>
  <si>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</si>
  <si>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</si>
  <si>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</si>
  <si>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</si>
  <si>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</si>
  <si>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</si>
  <si>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</si>
  <si>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</si>
  <si>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</si>
  <si>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</si>
  <si>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</si>
  <si>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</si>
  <si>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</si>
  <si>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</si>
  <si>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</si>
  <si>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</si>
  <si>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</si>
  <si>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</si>
  <si>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</si>
  <si>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</si>
  <si>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</si>
  <si>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</si>
  <si>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</si>
  <si>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</si>
  <si>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</si>
  <si>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</si>
  <si>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</si>
  <si>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</si>
  <si>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</si>
  <si>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</si>
  <si>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</si>
  <si>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</si>
  <si>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</si>
  <si>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</si>
  <si>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</si>
  <si>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</si>
  <si>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</si>
  <si>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</si>
  <si>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</si>
  <si>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</si>
  <si>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</si>
  <si>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</si>
  <si>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</si>
  <si>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</si>
  <si>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</si>
  <si>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</si>
  <si>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</si>
  <si>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</si>
  <si>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</si>
  <si>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</si>
  <si>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</si>
  <si>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</si>
  <si>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</si>
  <si>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</si>
  <si>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</si>
  <si>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</si>
  <si>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</si>
  <si>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</si>
  <si>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</si>
  <si>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</si>
  <si>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</si>
  <si>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</si>
  <si>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</si>
  <si>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</si>
  <si>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</si>
  <si>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</si>
  <si>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</si>
  <si>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</si>
  <si>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</si>
  <si>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</si>
  <si>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</si>
  <si>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</si>
  <si>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</si>
  <si>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</si>
  <si>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</si>
  <si>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</si>
  <si>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</si>
  <si>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</si>
  <si>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</si>
  <si>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</si>
  <si>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</si>
  <si>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</si>
  <si>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</si>
  <si>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</si>
  <si>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</si>
  <si>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</si>
  <si>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</si>
  <si>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</si>
  <si>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</si>
  <si>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</si>
  <si>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</si>
  <si>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</si>
  <si>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</si>
  <si>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</si>
  <si>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</si>
  <si>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</si>
  <si>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</si>
  <si>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</si>
  <si>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</si>
  <si>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</si>
  <si>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</si>
  <si>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</si>
  <si>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</si>
  <si>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</si>
  <si>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</si>
  <si>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</si>
  <si>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</si>
  <si>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</si>
  <si>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</si>
  <si>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</si>
  <si>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</si>
  <si>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</si>
  <si>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</si>
  <si>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</si>
  <si>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</si>
  <si>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</si>
  <si>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</si>
  <si>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</si>
  <si>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</si>
  <si>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</si>
  <si>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</si>
  <si>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</si>
  <si>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</si>
  <si>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</si>
  <si>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</si>
  <si>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</si>
  <si>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</si>
  <si>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</si>
  <si>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</si>
  <si>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</si>
  <si>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</si>
  <si>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</si>
  <si>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</si>
  <si>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</si>
  <si>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</si>
  <si>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</si>
  <si>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</si>
  <si>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</si>
  <si>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</si>
  <si>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</si>
  <si>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</si>
  <si>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</si>
  <si>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</si>
  <si>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</si>
  <si>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</si>
  <si>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</si>
  <si>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</si>
  <si>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</si>
  <si>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</si>
  <si>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</si>
  <si>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</si>
  <si>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</si>
  <si>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</si>
  <si>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</si>
  <si>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</si>
  <si>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</si>
  <si>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</si>
  <si>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</si>
  <si>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</si>
  <si>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</si>
  <si>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</si>
  <si>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</si>
  <si>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</si>
  <si>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</si>
  <si>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</si>
  <si>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</si>
  <si>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</si>
  <si>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</si>
  <si>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</si>
  <si>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</si>
  <si>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</si>
  <si>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</si>
  <si>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</si>
  <si>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</si>
  <si>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</si>
  <si>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</si>
  <si>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</si>
  <si>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</si>
  <si>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</si>
  <si>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</si>
  <si>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</si>
  <si>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</si>
  <si>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</si>
  <si>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</si>
  <si>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</si>
  <si>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</si>
  <si>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</si>
  <si>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</si>
  <si>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</si>
  <si>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</si>
  <si>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</si>
  <si>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</si>
  <si>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</si>
  <si>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</si>
  <si>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</si>
  <si>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</si>
  <si>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</si>
  <si>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</si>
  <si>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</si>
  <si>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</si>
  <si>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</si>
  <si>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</si>
  <si>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</si>
  <si>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</si>
  <si>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</si>
  <si>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</si>
  <si>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</si>
  <si>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</si>
  <si>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</si>
  <si>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</si>
  <si>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</si>
  <si>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</si>
  <si>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</si>
  <si>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</si>
  <si>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</si>
  <si>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</si>
  <si>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</si>
  <si>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</si>
  <si>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</si>
  <si>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</si>
  <si>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</si>
  <si>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</si>
  <si>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</si>
  <si>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</si>
  <si>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</si>
  <si>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</si>
  <si>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</si>
  <si>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</si>
  <si>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</si>
  <si>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</si>
  <si>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</si>
  <si>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</si>
  <si>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</si>
  <si>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</si>
  <si>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</si>
  <si>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</si>
  <si>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</si>
  <si>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</si>
  <si>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</si>
  <si>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</si>
  <si>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</si>
  <si>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</si>
  <si>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</si>
  <si>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</si>
  <si>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</si>
  <si>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</si>
  <si>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</si>
  <si>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</si>
  <si>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</si>
  <si>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</si>
  <si>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</si>
  <si>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</si>
  <si>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</si>
  <si>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</si>
  <si>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</si>
  <si>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</si>
  <si>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</si>
  <si>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</si>
  <si>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</si>
  <si>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</si>
  <si>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</si>
  <si>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</si>
  <si>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</si>
  <si>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</si>
  <si>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</si>
  <si>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</si>
  <si>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</si>
  <si>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</si>
  <si>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</si>
  <si>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</si>
  <si>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</si>
  <si>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</si>
  <si>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</si>
  <si>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</si>
  <si>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</si>
  <si>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</si>
  <si>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</si>
  <si>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</si>
  <si>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</si>
  <si>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</si>
  <si>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</si>
  <si>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</si>
  <si>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</si>
  <si>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</si>
  <si>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</si>
  <si>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</si>
  <si>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</si>
  <si>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</si>
  <si>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</si>
  <si>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</si>
  <si>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</si>
  <si>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</si>
  <si>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</si>
  <si>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</si>
  <si>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</si>
  <si>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</si>
  <si>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</si>
  <si>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</si>
  <si>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</si>
  <si>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</si>
  <si>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</si>
  <si>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</si>
  <si>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</si>
  <si>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</si>
  <si>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</si>
  <si>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</si>
  <si>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</si>
  <si>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</si>
  <si>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</si>
  <si>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</si>
  <si>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</si>
  <si>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</si>
  <si>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</si>
  <si>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</si>
  <si>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</si>
  <si>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</si>
  <si>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</si>
  <si>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</si>
  <si>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</si>
  <si>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</si>
  <si>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</si>
  <si>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</si>
  <si>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</si>
  <si>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</si>
  <si>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</si>
  <si>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</si>
  <si>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</si>
  <si>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</si>
  <si>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</si>
  <si>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</si>
  <si>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</si>
  <si>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</si>
  <si>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</si>
  <si>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</si>
  <si>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</si>
  <si>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</si>
  <si>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</si>
  <si>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</si>
  <si>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</si>
  <si>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</si>
  <si>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</si>
  <si>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</si>
  <si>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</si>
  <si>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</si>
  <si>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</si>
  <si>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</si>
  <si>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</si>
  <si>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</si>
  <si>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</si>
  <si>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</si>
  <si>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</si>
  <si>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</si>
  <si>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</si>
  <si>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</si>
  <si>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</si>
  <si>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</si>
  <si>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</si>
  <si>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</si>
  <si>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</si>
  <si>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</si>
  <si>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</si>
  <si>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</si>
  <si>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</si>
  <si>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</si>
  <si>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</si>
  <si>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</si>
  <si>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</si>
  <si>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</si>
  <si>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</si>
  <si>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</si>
  <si>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</si>
  <si>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</si>
  <si>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</si>
  <si>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</si>
  <si>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</si>
  <si>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</si>
  <si>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</si>
  <si>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</si>
  <si>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</si>
  <si>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</si>
  <si>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</si>
  <si>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</si>
  <si>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</si>
  <si>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</si>
  <si>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</si>
  <si>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</si>
  <si>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</si>
  <si>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</si>
  <si>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</si>
  <si>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</si>
  <si>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</si>
  <si>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</si>
  <si>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</si>
  <si>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</si>
  <si>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</si>
  <si>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</si>
  <si>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</si>
  <si>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</si>
  <si>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</si>
  <si>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</si>
  <si>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</si>
  <si>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</si>
  <si>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</si>
  <si>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</si>
  <si>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</si>
  <si>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</si>
  <si>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</si>
  <si>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</si>
  <si>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</si>
  <si>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</si>
  <si>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</si>
  <si>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</si>
  <si>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</si>
  <si>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</si>
  <si>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</si>
  <si>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</si>
  <si>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</si>
  <si>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</si>
  <si>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</si>
  <si>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</si>
  <si>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</si>
  <si>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</si>
  <si>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</si>
  <si>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</si>
  <si>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</si>
  <si>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</si>
  <si>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</si>
  <si>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</si>
  <si>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</si>
  <si>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</si>
  <si>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</si>
  <si>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</si>
  <si>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</si>
  <si>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</si>
  <si>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</si>
  <si>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</si>
  <si>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</si>
  <si>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</si>
  <si>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</si>
  <si>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</si>
  <si>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</si>
  <si>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</si>
  <si>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</si>
  <si>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</si>
  <si>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</si>
  <si>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</si>
  <si>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</si>
  <si>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</si>
  <si>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</si>
  <si>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</si>
  <si>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</si>
  <si>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</si>
  <si>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</si>
  <si>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</si>
  <si>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</si>
  <si>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</si>
  <si>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</si>
  <si>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</si>
  <si>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</si>
  <si>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</si>
  <si>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</si>
  <si>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</si>
  <si>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</si>
  <si>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</si>
  <si>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</si>
  <si>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</si>
  <si>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</si>
  <si>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</si>
  <si>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</si>
  <si>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</si>
  <si>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</si>
  <si>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</si>
  <si>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</si>
  <si>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</si>
  <si>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</si>
  <si>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</si>
  <si>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</si>
  <si>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</si>
  <si>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</si>
  <si>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</si>
  <si>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</si>
  <si>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</si>
  <si>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</si>
  <si>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</si>
  <si>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</si>
  <si>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</si>
  <si>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</si>
  <si>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</si>
  <si>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</si>
  <si>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</si>
  <si>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</si>
  <si>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</si>
  <si>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</si>
  <si>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</si>
  <si>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</si>
  <si>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</si>
  <si>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</si>
  <si>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</si>
  <si>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</si>
  <si>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</si>
  <si>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</si>
  <si>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</si>
  <si>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</si>
  <si>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</si>
  <si>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</si>
  <si>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</si>
  <si>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</si>
  <si>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</si>
  <si>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</si>
  <si>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</si>
  <si>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</si>
  <si>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</si>
  <si>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</si>
  <si>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</si>
  <si>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</si>
  <si>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</si>
  <si>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</si>
  <si>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</si>
  <si>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</si>
  <si>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</si>
  <si>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</si>
  <si>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</si>
  <si>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</si>
  <si>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</si>
  <si>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</si>
  <si>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</si>
  <si>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</si>
  <si>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</si>
  <si>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</si>
  <si>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</si>
  <si>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</si>
  <si>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</si>
  <si>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</si>
  <si>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</si>
  <si>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</si>
  <si>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</si>
  <si>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</si>
  <si>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</si>
  <si>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</si>
  <si>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</si>
  <si>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</si>
  <si>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</si>
  <si>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</si>
  <si>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</si>
  <si>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</si>
  <si>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</si>
  <si>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</si>
  <si>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</si>
  <si>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</si>
  <si>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</si>
  <si>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</si>
  <si>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</si>
  <si>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</si>
  <si>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</si>
  <si>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</si>
  <si>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</si>
  <si>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</si>
  <si>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</si>
  <si>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</si>
  <si>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</si>
  <si>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</si>
  <si>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</si>
  <si>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</si>
  <si>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</si>
  <si>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</si>
  <si>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</si>
  <si>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</si>
  <si>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</si>
  <si>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</si>
  <si>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</si>
  <si>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</si>
  <si>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</si>
  <si>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</si>
  <si>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</si>
  <si>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</si>
  <si>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</si>
  <si>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</si>
  <si>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</si>
  <si>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</si>
  <si>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</si>
  <si>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</si>
  <si>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</si>
  <si>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</si>
  <si>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</si>
  <si>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</si>
  <si>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</si>
  <si>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</si>
  <si>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</si>
  <si>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</si>
  <si>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</si>
  <si>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</si>
  <si>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</si>
  <si>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</si>
  <si>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</si>
  <si>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</si>
  <si>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</si>
  <si>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</si>
  <si>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</si>
  <si>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</si>
  <si>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</si>
  <si>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</si>
  <si>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</si>
  <si>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</si>
  <si>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</si>
  <si>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</si>
  <si>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</si>
  <si>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</si>
  <si>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</si>
  <si>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</si>
  <si>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</si>
  <si>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</si>
  <si>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</si>
  <si>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</si>
  <si>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</si>
  <si>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</si>
  <si>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</si>
  <si>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</si>
  <si>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</si>
  <si>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</si>
  <si>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</si>
  <si>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</si>
  <si>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</si>
  <si>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</si>
  <si>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</si>
  <si>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</si>
  <si>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</si>
  <si>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</si>
  <si>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</si>
  <si>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</si>
  <si>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</si>
  <si>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</si>
  <si>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</si>
  <si>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</si>
  <si>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</si>
  <si>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</si>
  <si>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</si>
  <si>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</si>
  <si>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</si>
  <si>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</si>
  <si>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</si>
  <si>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</si>
  <si>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</si>
  <si>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</si>
  <si>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</si>
  <si>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</si>
  <si>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</si>
  <si>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</si>
  <si>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</si>
  <si>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</si>
  <si>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</si>
  <si>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</si>
  <si>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</si>
  <si>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</si>
  <si>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</si>
  <si>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</si>
  <si>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</si>
  <si>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</si>
  <si>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</si>
  <si>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</si>
  <si>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</si>
  <si>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</si>
  <si>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</si>
  <si>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</si>
  <si>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</si>
  <si>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</si>
  <si>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</si>
  <si>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</si>
  <si>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</si>
  <si>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</si>
  <si>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</si>
  <si>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</si>
  <si>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</si>
  <si>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</si>
  <si>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</si>
  <si>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</si>
  <si>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</si>
  <si>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</si>
  <si>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</si>
  <si>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</si>
  <si>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</si>
  <si>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</si>
  <si>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</si>
  <si>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</si>
  <si>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</si>
  <si>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</si>
  <si>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</si>
  <si>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</si>
  <si>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</si>
  <si>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</si>
  <si>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</si>
  <si>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</si>
  <si>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</si>
  <si>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</si>
  <si>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</si>
  <si>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</si>
  <si>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</si>
  <si>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</si>
  <si>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</si>
  <si>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</si>
  <si>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</si>
  <si>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</si>
  <si>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</si>
  <si>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</si>
  <si>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</si>
  <si>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</si>
  <si>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</si>
  <si>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</si>
  <si>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</si>
  <si>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</si>
  <si>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</si>
  <si>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</si>
  <si>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</si>
  <si>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</si>
  <si>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</si>
  <si>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</si>
  <si>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</si>
  <si>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</si>
  <si>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</si>
  <si>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</si>
  <si>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</si>
  <si>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</si>
  <si>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</si>
  <si>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</si>
  <si>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</si>
  <si>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</si>
  <si>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</si>
  <si>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</si>
  <si>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</si>
  <si>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</si>
  <si>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</si>
  <si>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</si>
  <si>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</si>
  <si>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</si>
  <si>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</si>
  <si>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</si>
  <si>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</si>
  <si>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</si>
  <si>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</si>
  <si>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</si>
  <si>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</si>
  <si>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</si>
  <si>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</si>
  <si>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</si>
  <si>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</si>
  <si>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</si>
  <si>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</si>
  <si>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</si>
  <si>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</si>
  <si>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</si>
  <si>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</si>
  <si>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</si>
  <si>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</si>
  <si>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</si>
  <si>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</si>
  <si>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</si>
  <si>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</si>
  <si>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</si>
  <si>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</si>
  <si>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</si>
  <si>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</si>
  <si>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</si>
  <si>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</si>
  <si>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</si>
  <si>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</si>
  <si>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</si>
  <si>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</si>
  <si>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</si>
  <si>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</si>
  <si>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</si>
  <si>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</si>
  <si>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</si>
  <si>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</si>
  <si>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</si>
  <si>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</si>
  <si>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</si>
  <si>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</si>
  <si>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</si>
  <si>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</si>
  <si>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</si>
  <si>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</si>
  <si>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</si>
  <si>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</si>
  <si>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</si>
  <si>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</si>
  <si>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</si>
  <si>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</si>
  <si>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</si>
  <si>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</si>
  <si>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</si>
  <si>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</si>
  <si>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</si>
  <si>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</si>
  <si>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</si>
  <si>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</si>
  <si>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</si>
  <si>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</si>
  <si>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</si>
  <si>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</si>
  <si>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</si>
  <si>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</si>
  <si>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</si>
  <si>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</si>
  <si>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</si>
  <si>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</si>
  <si>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</si>
  <si>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</si>
  <si>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</si>
  <si>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</si>
  <si>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</si>
  <si>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</si>
  <si>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</si>
  <si>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</si>
  <si>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</si>
  <si>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</si>
  <si>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</si>
  <si>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</si>
  <si>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</si>
  <si>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</si>
  <si>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</si>
  <si>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</si>
  <si>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</si>
  <si>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</si>
  <si>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</si>
  <si>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</si>
  <si>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</si>
  <si>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</si>
  <si>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</si>
  <si>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</si>
  <si>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</si>
  <si>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</si>
  <si>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</si>
  <si>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</si>
  <si>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</si>
  <si>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</si>
  <si>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</si>
  <si>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</si>
  <si>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</si>
  <si>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</si>
  <si>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</si>
  <si>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</si>
  <si>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</si>
  <si>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</si>
  <si>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</si>
  <si>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</si>
  <si>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</si>
  <si>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</si>
  <si>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</si>
  <si>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</si>
  <si>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</si>
  <si>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</si>
  <si>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</si>
  <si>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</si>
  <si>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</si>
  <si>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</si>
  <si>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</si>
  <si>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</si>
  <si>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</si>
  <si>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</si>
  <si>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</si>
  <si>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</si>
  <si>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</si>
  <si>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</si>
  <si>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</si>
  <si>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</si>
  <si>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</si>
  <si>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</si>
  <si>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</si>
  <si>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</si>
  <si>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</si>
  <si>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</si>
  <si>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</si>
  <si>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</si>
  <si>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</si>
  <si>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</si>
  <si>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</si>
  <si>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</si>
  <si>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</si>
  <si>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</si>
  <si>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</si>
  <si>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</si>
  <si>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</si>
  <si>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</si>
  <si>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</si>
  <si>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</si>
  <si>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</si>
  <si>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</si>
  <si>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</si>
  <si>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</si>
  <si>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</si>
  <si>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</si>
  <si>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</si>
  <si>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</si>
  <si>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</si>
  <si>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</si>
  <si>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</si>
  <si>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</si>
  <si>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</si>
  <si>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</si>
  <si>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</si>
  <si>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</si>
  <si>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</si>
  <si>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</si>
  <si>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</si>
  <si>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</si>
  <si>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</si>
  <si>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</si>
  <si>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</si>
  <si>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</si>
  <si>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</si>
  <si>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</si>
  <si>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</si>
  <si>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</si>
  <si>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</si>
  <si>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</si>
  <si>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</si>
  <si>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</si>
  <si>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</si>
  <si>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</si>
  <si>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</si>
  <si>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</si>
  <si>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</si>
  <si>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</si>
  <si>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</si>
  <si>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</si>
  <si>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</si>
  <si>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</si>
  <si>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</si>
  <si>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</si>
  <si>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</si>
  <si>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</si>
  <si>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</si>
  <si>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</si>
  <si>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</si>
  <si>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</si>
  <si>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</si>
  <si>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</si>
  <si>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</si>
  <si>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</si>
  <si>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</si>
  <si>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</si>
  <si>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</si>
  <si>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</si>
  <si>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</si>
  <si>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</si>
  <si>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</si>
  <si>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</si>
  <si>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</si>
  <si>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</si>
  <si>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</si>
  <si>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</si>
  <si>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</si>
  <si>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</si>
  <si>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</si>
  <si>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</si>
  <si>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</si>
  <si>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</si>
  <si>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</si>
  <si>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</si>
  <si>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</si>
  <si>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</si>
  <si>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</si>
  <si>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</si>
  <si>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</si>
  <si>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</si>
  <si>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</si>
  <si>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</si>
  <si>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</si>
  <si>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</si>
  <si>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</si>
  <si>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</si>
  <si>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</si>
  <si>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</si>
  <si>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</si>
  <si>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</si>
  <si>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</si>
  <si>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</si>
  <si>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</si>
  <si>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</si>
  <si>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</si>
  <si>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</si>
  <si>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</si>
  <si>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</si>
  <si>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</si>
  <si>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</si>
  <si>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</si>
  <si>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</si>
  <si>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</si>
  <si>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</si>
  <si>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</si>
  <si>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</si>
  <si>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</si>
  <si>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</si>
  <si>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</si>
  <si>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</si>
  <si>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</si>
  <si>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</si>
  <si>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</si>
  <si>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</si>
  <si>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</si>
  <si>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</si>
  <si>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</si>
  <si>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</si>
  <si>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</si>
  <si>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</si>
  <si>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</si>
  <si>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</si>
  <si>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</si>
  <si>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</si>
  <si>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</si>
  <si>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</si>
  <si>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</si>
  <si>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</si>
  <si>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</si>
  <si>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</si>
  <si>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</si>
  <si>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</si>
  <si>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</si>
  <si>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</si>
  <si>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</si>
  <si>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</si>
  <si>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</si>
  <si>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</si>
  <si>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</si>
  <si>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</si>
  <si>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</si>
  <si>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</si>
  <si>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</si>
  <si>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</si>
  <si>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</si>
  <si>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</si>
  <si>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</si>
  <si>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</si>
  <si>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</si>
  <si>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</si>
  <si>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</si>
  <si>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</si>
  <si>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</si>
  <si>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</si>
  <si>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</si>
  <si>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</si>
  <si>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</si>
  <si>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</si>
  <si>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</si>
  <si>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</si>
  <si>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</si>
  <si>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</si>
  <si>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</si>
  <si>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</si>
  <si>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</si>
  <si>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</si>
  <si>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</si>
  <si>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</si>
  <si>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</si>
  <si>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</si>
  <si>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</si>
  <si>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</si>
  <si>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</si>
  <si>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</si>
  <si>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</si>
  <si>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</si>
  <si>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</si>
  <si>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</si>
  <si>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</si>
  <si>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</si>
  <si>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</si>
  <si>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</si>
  <si>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</si>
  <si>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</si>
  <si>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</si>
  <si>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</si>
  <si>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</si>
  <si>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</si>
  <si>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</si>
  <si>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</si>
  <si>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</si>
  <si>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</si>
  <si>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</si>
  <si>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</si>
  <si>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</si>
  <si>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</si>
  <si>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</si>
  <si>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</si>
  <si>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</si>
  <si>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</si>
  <si>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</si>
  <si>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</si>
  <si>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</si>
  <si>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</si>
  <si>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</si>
  <si>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</si>
  <si>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</si>
  <si>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</si>
  <si>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</si>
  <si>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</si>
  <si>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</si>
  <si>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</si>
  <si>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</si>
  <si>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</si>
  <si>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</si>
  <si>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</si>
  <si>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</si>
  <si>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</si>
  <si>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</si>
  <si>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</si>
  <si>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</si>
  <si>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</si>
  <si>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</si>
  <si>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</si>
  <si>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</si>
  <si>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</si>
  <si>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</si>
  <si>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</si>
  <si>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</si>
  <si>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</si>
  <si>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</si>
  <si>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</si>
  <si>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</si>
  <si>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</si>
  <si>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</si>
  <si>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</si>
  <si>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</si>
  <si>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</si>
  <si>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</si>
  <si>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</si>
  <si>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</si>
  <si>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</si>
  <si>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</si>
  <si>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</si>
  <si>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</si>
  <si>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</si>
  <si>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</si>
  <si>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</si>
  <si>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</si>
  <si>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</si>
  <si>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</si>
  <si>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</si>
  <si>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</si>
  <si>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</si>
  <si>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</si>
  <si>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</si>
  <si>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</si>
  <si>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</si>
  <si>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</si>
  <si>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</si>
  <si>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</si>
  <si>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</si>
  <si>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</si>
  <si>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</si>
  <si>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</si>
  <si>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</si>
  <si>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</si>
  <si>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</si>
  <si>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</si>
  <si>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</si>
  <si>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</si>
  <si>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</si>
  <si>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</si>
  <si>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</si>
  <si>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</si>
  <si>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</si>
  <si>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</si>
  <si>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</si>
  <si>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</si>
  <si>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</si>
  <si>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</si>
  <si>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</si>
  <si>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</si>
  <si>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</si>
  <si>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</si>
  <si>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</si>
  <si>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</si>
  <si>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</si>
  <si>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</si>
  <si>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</si>
  <si>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</si>
  <si>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</si>
  <si>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</si>
  <si>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</si>
  <si>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</si>
  <si>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</si>
  <si>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</si>
  <si>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</si>
  <si>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</si>
  <si>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</si>
  <si>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</si>
  <si>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</si>
  <si>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</si>
  <si>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</si>
  <si>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</si>
  <si>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</si>
  <si>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</si>
  <si>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</si>
  <si>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</si>
  <si>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</si>
  <si>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</si>
  <si>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</si>
  <si>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</si>
  <si>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</si>
  <si>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</si>
  <si>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</si>
  <si>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</si>
  <si>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</si>
  <si>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</si>
  <si>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</si>
  <si>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</si>
  <si>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</si>
  <si>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</si>
  <si>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</si>
  <si>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</si>
  <si>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</si>
  <si>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</si>
  <si>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</si>
  <si>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</si>
  <si>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</si>
  <si>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</si>
  <si>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</si>
  <si>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</si>
  <si>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</si>
  <si>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</si>
  <si>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</si>
  <si>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</si>
  <si>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</si>
  <si>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</si>
  <si>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</si>
  <si>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</si>
  <si>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</si>
  <si>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</si>
  <si>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</si>
  <si>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</si>
  <si>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</si>
  <si>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</si>
  <si>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</si>
  <si>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</si>
  <si>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</si>
  <si>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</si>
  <si>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</si>
  <si>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</si>
  <si>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</si>
  <si>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</si>
  <si>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</si>
  <si>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</si>
  <si>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</si>
  <si>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</si>
  <si>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</si>
  <si>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</si>
  <si>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</si>
  <si>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</si>
  <si>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</si>
  <si>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</si>
  <si>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</si>
  <si>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</si>
  <si>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</si>
  <si>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</si>
  <si>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</si>
  <si>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</si>
  <si>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</si>
  <si>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</si>
  <si>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</si>
  <si>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</si>
  <si>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</si>
  <si>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</si>
  <si>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</si>
  <si>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</si>
  <si>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</si>
  <si>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</si>
  <si>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</si>
  <si>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</si>
  <si>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</si>
  <si>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</si>
  <si>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</si>
  <si>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</si>
  <si>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</si>
  <si>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</si>
  <si>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</si>
  <si>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</si>
  <si>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</si>
  <si>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</si>
  <si>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</si>
  <si>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</si>
  <si>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</si>
  <si>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</si>
  <si>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</si>
  <si>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</si>
  <si>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</si>
  <si>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</si>
  <si>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</si>
  <si>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</si>
  <si>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</si>
  <si>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</si>
  <si>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</si>
  <si>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</si>
  <si>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</si>
  <si>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</si>
  <si>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</si>
  <si>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</si>
  <si>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</si>
  <si>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</si>
  <si>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</si>
  <si>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</si>
  <si>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</si>
  <si>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</si>
  <si>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</si>
  <si>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</si>
  <si>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</si>
  <si>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</si>
  <si>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</si>
  <si>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</si>
  <si>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</si>
  <si>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</si>
  <si>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</si>
  <si>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</si>
  <si>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</si>
  <si>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</si>
  <si>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</si>
  <si>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</si>
  <si>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</si>
  <si>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</si>
  <si>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</si>
  <si>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</si>
  <si>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</si>
  <si>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</si>
  <si>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</si>
  <si>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</si>
  <si>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</si>
  <si>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</si>
  <si>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</si>
  <si>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</si>
  <si>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</si>
  <si>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</si>
  <si>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</si>
  <si>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</si>
  <si>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</si>
  <si>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</si>
  <si>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</si>
  <si>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</si>
  <si>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</si>
  <si>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</si>
  <si>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</si>
  <si>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</si>
  <si>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</si>
  <si>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</si>
  <si>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</si>
  <si>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</si>
  <si>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</si>
  <si>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</si>
  <si>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</si>
  <si>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</si>
  <si>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</si>
  <si>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</si>
  <si>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</si>
  <si>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</si>
  <si>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</si>
  <si>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</si>
  <si>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</si>
  <si>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</si>
  <si>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</si>
  <si>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</si>
  <si>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</si>
  <si>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</si>
  <si>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</si>
  <si>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</si>
  <si>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</si>
  <si>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</si>
  <si>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</si>
  <si>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</si>
  <si>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</si>
  <si>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</si>
  <si>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</si>
  <si>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</si>
  <si>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</si>
  <si>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</si>
  <si>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</si>
  <si>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</si>
  <si>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</si>
  <si>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</si>
  <si>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</si>
  <si>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</si>
  <si>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</si>
  <si>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</si>
  <si>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</si>
  <si>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</si>
  <si>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</si>
  <si>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</si>
  <si>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</si>
  <si>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</si>
  <si>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</si>
  <si>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</si>
  <si>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</si>
  <si>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</si>
  <si>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</si>
  <si>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</si>
  <si>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</si>
  <si>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</si>
  <si>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</si>
  <si>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</si>
  <si>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</si>
  <si>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</si>
  <si>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</si>
  <si>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</si>
  <si>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</si>
  <si>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</si>
  <si>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</si>
  <si>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</si>
  <si>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</si>
  <si>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</si>
  <si>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</si>
  <si>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</si>
  <si>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</si>
  <si>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</si>
  <si>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</si>
  <si>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</si>
  <si>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</si>
  <si>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</si>
  <si>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</si>
  <si>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</si>
  <si>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</si>
  <si>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</si>
  <si>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</si>
  <si>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</si>
  <si>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</si>
  <si>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</si>
  <si>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</si>
  <si>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</si>
  <si>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</si>
  <si>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</si>
  <si>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</si>
  <si>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</si>
  <si>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</si>
  <si>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</si>
  <si>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</si>
  <si>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</si>
  <si>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</si>
  <si>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</si>
  <si>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</si>
  <si>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</si>
  <si>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</si>
  <si>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</si>
  <si>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</si>
  <si>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</si>
  <si>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</si>
  <si>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</si>
  <si>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</si>
  <si>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</si>
  <si>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</si>
  <si>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</si>
  <si>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</si>
  <si>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</si>
  <si>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</si>
  <si>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</si>
  <si>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</si>
  <si>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</si>
  <si>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</si>
  <si>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</si>
  <si>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</si>
  <si>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</si>
  <si>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</si>
  <si>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</si>
  <si>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</si>
  <si>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</si>
  <si>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</si>
  <si>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</si>
  <si>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</si>
  <si>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</si>
  <si>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</si>
  <si>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</si>
  <si>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</si>
  <si>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</si>
  <si>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</si>
  <si>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</si>
  <si>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</si>
  <si>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</si>
  <si>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</si>
  <si>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</si>
  <si>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</si>
  <si>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</si>
  <si>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</si>
  <si>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</si>
  <si>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</si>
  <si>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</si>
  <si>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</si>
  <si>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</si>
  <si>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</si>
  <si>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</si>
  <si>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</si>
  <si>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</si>
  <si>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</si>
  <si>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</si>
  <si>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</si>
  <si>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</si>
  <si>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</si>
  <si>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</si>
  <si>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</si>
  <si>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</si>
  <si>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</si>
  <si>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</si>
  <si>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</si>
  <si>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</si>
  <si>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</si>
  <si>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</si>
  <si>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</si>
  <si>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</si>
  <si>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</si>
  <si>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</si>
  <si>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</si>
  <si>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</si>
  <si>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</si>
  <si>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</si>
  <si>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</si>
  <si>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</si>
  <si>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</si>
  <si>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</si>
  <si>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</si>
  <si>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</si>
  <si>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</si>
  <si>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</si>
  <si>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</si>
  <si>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</si>
  <si>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</si>
  <si>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</si>
  <si>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</si>
  <si>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</si>
  <si>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</si>
  <si>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</si>
  <si>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</si>
  <si>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</si>
  <si>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</si>
  <si>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</si>
  <si>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</si>
  <si>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</si>
  <si>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</si>
  <si>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</si>
  <si>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</si>
  <si>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</si>
  <si>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</si>
  <si>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</si>
  <si>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</si>
  <si>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</si>
  <si>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</si>
  <si>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</si>
  <si>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</si>
  <si>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</si>
  <si>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</si>
  <si>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</si>
  <si>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</si>
  <si>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</si>
  <si>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</si>
  <si>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</si>
  <si>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</si>
  <si>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</si>
  <si>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</si>
  <si>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</si>
  <si>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</si>
  <si>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</si>
  <si>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</si>
  <si>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</si>
  <si>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</si>
  <si>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</si>
  <si>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</si>
  <si>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</si>
  <si>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</si>
  <si>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</si>
  <si>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</si>
  <si>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</si>
  <si>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</si>
  <si>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</si>
  <si>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</si>
  <si>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</si>
  <si>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</si>
  <si>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</si>
  <si>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</si>
  <si>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</si>
  <si>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</si>
  <si>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</si>
  <si>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</si>
  <si>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</si>
  <si>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</si>
  <si>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</si>
  <si>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</si>
  <si>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</si>
  <si>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</si>
  <si>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</si>
  <si>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</si>
  <si>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</si>
  <si>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</si>
  <si>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</si>
  <si>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</si>
  <si>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</si>
  <si>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</si>
  <si>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</si>
  <si>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</si>
  <si>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</si>
  <si>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</si>
  <si>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</si>
  <si>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</si>
  <si>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</si>
  <si>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</si>
  <si>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</si>
  <si>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</si>
  <si>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</si>
  <si>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</si>
  <si>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</si>
  <si>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</si>
  <si>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</si>
  <si>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</si>
  <si>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</si>
  <si>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</si>
  <si>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</si>
  <si>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</si>
  <si>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</si>
  <si>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</si>
  <si>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</si>
  <si>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</si>
  <si>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</si>
  <si>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</si>
  <si>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</si>
  <si>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</si>
  <si>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</si>
  <si>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</si>
  <si>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</si>
  <si>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</si>
  <si>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</si>
  <si>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</si>
  <si>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</si>
  <si>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</si>
  <si>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</si>
  <si>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</si>
  <si>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</si>
  <si>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</si>
  <si>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</si>
  <si>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</si>
  <si>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</si>
  <si>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</si>
  <si>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</si>
  <si>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</si>
  <si>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</si>
  <si>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</si>
  <si>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</si>
  <si>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</si>
  <si>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</si>
  <si>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</si>
  <si>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</si>
  <si>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</si>
  <si>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</si>
  <si>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</si>
  <si>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</si>
  <si>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</si>
  <si>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</si>
  <si>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</si>
  <si>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</si>
  <si>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</si>
  <si>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</si>
  <si>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</si>
  <si>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</si>
  <si>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</si>
  <si>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</si>
  <si>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</si>
  <si>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</si>
  <si>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</si>
  <si>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</si>
  <si>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</si>
  <si>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</si>
  <si>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</si>
  <si>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</si>
  <si>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</si>
  <si>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</si>
  <si>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</si>
  <si>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</si>
  <si>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</si>
  <si>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</si>
  <si>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</si>
  <si>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</si>
  <si>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</si>
  <si>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</si>
  <si>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</si>
  <si>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</si>
  <si>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</si>
  <si>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</si>
  <si>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</si>
  <si>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</si>
  <si>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</si>
  <si>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</si>
  <si>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</si>
  <si>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</si>
  <si>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</si>
  <si>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</si>
  <si>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</si>
  <si>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</si>
  <si>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</si>
  <si>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</si>
  <si>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</si>
  <si>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</si>
  <si>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</si>
  <si>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</si>
  <si>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</si>
  <si>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</si>
  <si>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</si>
  <si>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</si>
  <si>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</si>
  <si>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</si>
  <si>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</si>
  <si>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</si>
  <si>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</si>
  <si>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</si>
  <si>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</si>
  <si>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</si>
  <si>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</si>
  <si>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</si>
  <si>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</si>
  <si>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</si>
  <si>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</si>
  <si>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</si>
  <si>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</si>
  <si>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</si>
  <si>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</si>
  <si>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</si>
  <si>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</si>
  <si>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</si>
  <si>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</si>
  <si>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</si>
  <si>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</si>
  <si>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</si>
  <si>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</si>
  <si>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</si>
  <si>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</si>
  <si>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</si>
  <si>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</si>
  <si>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</si>
  <si>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</si>
  <si>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</si>
  <si>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</si>
  <si>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</si>
  <si>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</si>
  <si>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</si>
  <si>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</si>
  <si>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</si>
  <si>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</si>
  <si>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</si>
  <si>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</si>
  <si>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</si>
  <si>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</si>
  <si>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</si>
  <si>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</si>
  <si>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</si>
  <si>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</si>
  <si>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</si>
  <si>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</si>
  <si>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</si>
  <si>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</si>
  <si>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</si>
  <si>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</si>
  <si>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</si>
  <si>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</si>
  <si>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</si>
  <si>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</si>
  <si>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</si>
  <si>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</si>
  <si>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</si>
  <si>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</si>
  <si>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</si>
  <si>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</si>
  <si>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</si>
  <si>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</si>
  <si>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</si>
  <si>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</si>
  <si>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</si>
  <si>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</si>
  <si>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</si>
  <si>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</si>
  <si>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</si>
  <si>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</si>
  <si>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</si>
  <si>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</si>
  <si>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</si>
  <si>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</si>
  <si>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</si>
  <si>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</si>
  <si>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</si>
  <si>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</si>
  <si>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</si>
  <si>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</si>
  <si>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</si>
  <si>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</si>
  <si>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</si>
  <si>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</si>
  <si>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</si>
  <si>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</si>
  <si>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</si>
  <si>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</si>
  <si>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</si>
  <si>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</si>
  <si>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</si>
  <si>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</si>
  <si>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</si>
  <si>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</si>
  <si>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</si>
  <si>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</si>
  <si>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</si>
  <si>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</si>
  <si>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</si>
  <si>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</si>
  <si>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</si>
  <si>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</si>
  <si>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</si>
  <si>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</si>
  <si>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</si>
  <si>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</si>
  <si>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</si>
  <si>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</si>
  <si>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</si>
  <si>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</si>
  <si>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</si>
  <si>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</si>
  <si>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</si>
  <si>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</si>
  <si>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</si>
  <si>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</si>
  <si>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</si>
  <si>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</si>
  <si>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</si>
  <si>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</si>
  <si>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</si>
  <si>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</si>
  <si>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</si>
  <si>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</si>
  <si>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</si>
  <si>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</si>
  <si>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</si>
  <si>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</si>
  <si>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</si>
  <si>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</si>
  <si>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</si>
  <si>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</si>
  <si>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</si>
  <si>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</si>
  <si>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</si>
  <si>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</si>
  <si>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</si>
  <si>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</si>
  <si>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</si>
  <si>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</si>
  <si>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</si>
  <si>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</si>
  <si>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</si>
  <si>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</si>
  <si>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</si>
  <si>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</si>
  <si>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</si>
  <si>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</si>
  <si>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</si>
  <si>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</si>
  <si>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</si>
  <si>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</si>
  <si>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</si>
  <si>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</si>
  <si>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</si>
  <si>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</si>
  <si>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</si>
  <si>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</si>
  <si>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</si>
  <si>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</si>
  <si>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</si>
  <si>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</si>
  <si>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</si>
  <si>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</si>
  <si>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</si>
  <si>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</si>
  <si>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</si>
  <si>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</si>
  <si>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</si>
  <si>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</si>
  <si>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</si>
  <si>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</si>
  <si>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</si>
  <si>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</si>
  <si>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</si>
  <si>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</si>
  <si>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</si>
  <si>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</si>
  <si>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</si>
  <si>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</si>
  <si>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</si>
  <si>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</si>
  <si>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</si>
  <si>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</si>
  <si>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</si>
  <si>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</si>
  <si>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</si>
  <si>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</si>
  <si>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</si>
  <si>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</si>
  <si>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</si>
  <si>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</si>
  <si>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</si>
  <si>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</si>
  <si>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</si>
  <si>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</si>
  <si>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</si>
  <si>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</si>
  <si>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</si>
  <si>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</si>
  <si>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</si>
  <si>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</si>
  <si>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</si>
  <si>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</si>
  <si>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</si>
  <si>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</si>
  <si>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</si>
  <si>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</si>
  <si>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</si>
  <si>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</si>
  <si>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</si>
  <si>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</si>
  <si>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</si>
  <si>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</si>
  <si>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</si>
  <si>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</si>
  <si>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</si>
  <si>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</si>
  <si>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</si>
  <si>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</si>
  <si>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</si>
  <si>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</si>
  <si>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</si>
  <si>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</si>
  <si>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</si>
  <si>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</si>
  <si>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</si>
  <si>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</si>
  <si>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</si>
  <si>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</si>
  <si>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</si>
  <si>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</si>
  <si>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</si>
  <si>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</si>
  <si>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</si>
  <si>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</si>
  <si>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</si>
  <si>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</si>
  <si>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</si>
  <si>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</si>
  <si>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</si>
  <si>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</si>
  <si>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</si>
  <si>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</si>
  <si>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</si>
  <si>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</si>
  <si>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</si>
  <si>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</si>
  <si>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</si>
  <si>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</si>
  <si>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</si>
  <si>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</si>
  <si>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</si>
  <si>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</si>
  <si>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</si>
  <si>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</si>
  <si>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</si>
  <si>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</si>
  <si>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</si>
  <si>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</si>
  <si>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</si>
  <si>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</si>
  <si>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</si>
  <si>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</si>
  <si>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</si>
  <si>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</si>
  <si>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</si>
  <si>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</si>
  <si>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</si>
  <si>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</si>
  <si>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</si>
  <si>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</si>
  <si>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</si>
  <si>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</si>
  <si>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</si>
  <si>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</si>
  <si>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</si>
  <si>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</si>
  <si>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</si>
  <si>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</si>
  <si>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</si>
  <si>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</si>
  <si>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</si>
  <si>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</si>
  <si>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</si>
  <si>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</si>
  <si>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</si>
  <si>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</si>
  <si>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</si>
  <si>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</si>
  <si>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</si>
  <si>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</si>
  <si>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</si>
  <si>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</si>
  <si>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</si>
  <si>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</si>
  <si>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</si>
  <si>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</si>
  <si>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</si>
  <si>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</si>
  <si>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</si>
  <si>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</si>
  <si>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</si>
  <si>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</si>
  <si>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</si>
  <si>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</si>
  <si>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</si>
  <si>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</si>
  <si>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</si>
  <si>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</si>
  <si>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</si>
  <si>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</si>
  <si>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</si>
  <si>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</si>
  <si>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</si>
  <si>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</si>
  <si>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</si>
  <si>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</si>
  <si>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</si>
  <si>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</si>
  <si>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</si>
  <si>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</si>
  <si>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</si>
  <si>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</si>
  <si>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</si>
  <si>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</si>
  <si>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</si>
  <si>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</si>
  <si>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</si>
  <si>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</si>
  <si>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</si>
  <si>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</si>
  <si>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</si>
  <si>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</si>
  <si>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</si>
  <si>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</si>
  <si>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</si>
  <si>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</si>
  <si>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</si>
  <si>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</si>
  <si>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</si>
  <si>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</si>
  <si>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</si>
  <si>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</si>
  <si>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</si>
  <si>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</si>
  <si>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</si>
  <si>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</si>
  <si>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</si>
  <si>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</si>
  <si>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</si>
  <si>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</si>
  <si>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</si>
  <si>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</si>
  <si>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</si>
  <si>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</si>
  <si>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</si>
  <si>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</si>
  <si>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</si>
  <si>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</si>
  <si>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</si>
  <si>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</si>
  <si>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</si>
  <si>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</si>
  <si>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</si>
  <si>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</si>
  <si>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</si>
  <si>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</si>
  <si>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</si>
  <si>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</si>
  <si>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</si>
  <si>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</si>
  <si>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</si>
  <si>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</si>
  <si>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</si>
  <si>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</si>
  <si>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</si>
  <si>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</si>
  <si>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</si>
  <si>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</si>
  <si>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</si>
  <si>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</si>
  <si>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</si>
  <si>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</si>
  <si>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</si>
  <si>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</si>
  <si>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</si>
  <si>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</si>
  <si>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</si>
  <si>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</si>
  <si>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</si>
  <si>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</si>
  <si>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</si>
  <si>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</si>
  <si>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</si>
  <si>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</si>
  <si>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</si>
  <si>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</si>
  <si>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</si>
  <si>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</si>
  <si>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</si>
  <si>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</si>
  <si>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</si>
  <si>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</si>
  <si>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</si>
  <si>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</si>
  <si>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</si>
  <si>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</si>
  <si>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</si>
  <si>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</si>
  <si>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</si>
  <si>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</si>
  <si>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</si>
  <si>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</si>
  <si>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</si>
  <si>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</si>
  <si>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</si>
  <si>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</si>
  <si>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</si>
  <si>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</si>
  <si>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</si>
  <si>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</si>
  <si>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</si>
  <si>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</si>
  <si>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</si>
  <si>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</si>
  <si>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</si>
  <si>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</si>
  <si>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</si>
  <si>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</si>
  <si>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</si>
  <si>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</si>
  <si>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</si>
  <si>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</si>
  <si>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</si>
  <si>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</si>
  <si>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</si>
  <si>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</si>
  <si>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</si>
  <si>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</si>
  <si>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</si>
  <si>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</si>
  <si>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</si>
  <si>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</si>
  <si>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</si>
  <si>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</si>
  <si>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</si>
  <si>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</si>
  <si>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</si>
  <si>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</si>
  <si>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</si>
  <si>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</si>
  <si>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</si>
  <si>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</si>
  <si>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</si>
  <si>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</si>
  <si>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</si>
  <si>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</si>
  <si>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</si>
  <si>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</si>
  <si>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</si>
  <si>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</si>
  <si>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</si>
  <si>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</si>
  <si>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</si>
  <si>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</si>
  <si>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</si>
  <si>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</si>
  <si>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</si>
  <si>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</si>
  <si>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</si>
  <si>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</si>
  <si>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</si>
  <si>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</si>
  <si>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</si>
  <si>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</si>
  <si>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</si>
  <si>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</si>
  <si>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</si>
  <si>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</si>
  <si>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</si>
  <si>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</si>
  <si>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</si>
  <si>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</si>
  <si>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</si>
  <si>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</si>
  <si>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</si>
  <si>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</si>
  <si>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</si>
  <si>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</si>
  <si>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</si>
  <si>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</si>
  <si>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</si>
  <si>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</si>
  <si>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</si>
  <si>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</si>
  <si>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</si>
  <si>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</si>
  <si>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</si>
  <si>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</si>
  <si>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</si>
  <si>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</si>
  <si>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</si>
  <si>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</si>
  <si>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</si>
  <si>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</si>
  <si>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</si>
  <si>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</si>
  <si>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</si>
  <si>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</si>
  <si>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</si>
  <si>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</si>
  <si>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</si>
  <si>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</si>
  <si>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</si>
  <si>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</si>
  <si>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</si>
  <si>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</si>
  <si>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</si>
  <si>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</si>
  <si>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</si>
  <si>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</si>
  <si>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</si>
  <si>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</si>
  <si>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</si>
  <si>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</si>
  <si>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</si>
  <si>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</si>
  <si>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</si>
  <si>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</si>
  <si>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</si>
  <si>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</si>
  <si>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</si>
  <si>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</si>
  <si>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</si>
  <si>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</si>
  <si>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</si>
  <si>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</si>
  <si>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</si>
  <si>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</si>
  <si>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</si>
  <si>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</si>
  <si>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</si>
  <si>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</si>
  <si>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</si>
  <si>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</si>
  <si>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</si>
  <si>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</si>
  <si>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</si>
  <si>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</si>
  <si>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</si>
  <si>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</si>
  <si>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</si>
  <si>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</si>
  <si>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</si>
  <si>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</si>
  <si>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</si>
  <si>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</si>
  <si>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</si>
  <si>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</si>
  <si>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</si>
  <si>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</si>
  <si>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</si>
  <si>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</si>
  <si>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</si>
  <si>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</si>
  <si>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</si>
  <si>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</si>
  <si>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</si>
  <si>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</si>
  <si>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</si>
  <si>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</si>
  <si>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</si>
  <si>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</si>
  <si>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</si>
  <si>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</si>
  <si>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</si>
  <si>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</si>
  <si>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</si>
  <si>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</si>
  <si>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</si>
  <si>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</si>
  <si>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</si>
  <si>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</si>
  <si>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</si>
  <si>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</si>
  <si>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</si>
  <si>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</si>
  <si>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</si>
  <si>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</si>
  <si>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</si>
  <si>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</si>
  <si>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</si>
  <si>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</si>
  <si>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</si>
  <si>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</si>
  <si>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</si>
  <si>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</si>
  <si>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</si>
  <si>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</si>
  <si>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</si>
  <si>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</si>
  <si>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</si>
  <si>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</si>
  <si>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</si>
  <si>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</si>
  <si>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</si>
  <si>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</si>
  <si>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</si>
  <si>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</si>
  <si>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</si>
  <si>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</si>
  <si>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</si>
  <si>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</si>
  <si>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</si>
  <si>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</si>
  <si>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</si>
  <si>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</si>
  <si>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</si>
  <si>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</si>
  <si>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</si>
  <si>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</si>
  <si>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</si>
  <si>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</si>
  <si>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</si>
  <si>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</si>
  <si>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</si>
  <si>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</si>
  <si>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</si>
  <si>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</si>
  <si>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</si>
  <si>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</si>
  <si>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</si>
  <si>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</si>
  <si>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</si>
  <si>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</si>
  <si>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</si>
  <si>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</si>
  <si>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</si>
  <si>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</si>
  <si>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</si>
  <si>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</si>
  <si>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</si>
  <si>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</si>
  <si>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</si>
  <si>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</si>
  <si>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</si>
  <si>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</si>
  <si>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</si>
  <si>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</si>
  <si>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</si>
  <si>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</si>
  <si>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</si>
  <si>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</si>
  <si>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</si>
  <si>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</si>
  <si>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</si>
  <si>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</si>
  <si>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</si>
  <si>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</si>
  <si>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</si>
  <si>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</si>
  <si>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</si>
  <si>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</si>
  <si>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</si>
  <si>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</si>
  <si>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</si>
  <si>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</si>
  <si>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</si>
  <si>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</si>
  <si>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</si>
  <si>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</si>
  <si>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</si>
  <si>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</si>
  <si>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</si>
  <si>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</si>
  <si>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</si>
  <si>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</si>
  <si>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</si>
  <si>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</si>
  <si>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</si>
  <si>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</si>
  <si>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</si>
  <si>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</si>
  <si>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</si>
  <si>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</si>
  <si>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</si>
  <si>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</si>
  <si>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</si>
  <si>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</si>
  <si>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</si>
  <si>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</si>
  <si>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</si>
  <si>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</si>
  <si>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</si>
  <si>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</si>
  <si>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</si>
  <si>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</si>
  <si>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</si>
  <si>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</si>
  <si>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</si>
  <si>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</si>
  <si>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</si>
  <si>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</si>
  <si>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</si>
  <si>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</si>
  <si>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</si>
  <si>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</si>
  <si>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</si>
  <si>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</si>
  <si>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</si>
  <si>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</si>
  <si>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</si>
  <si>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</si>
  <si>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</si>
  <si>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</si>
  <si>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</si>
  <si>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</si>
  <si>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</si>
  <si>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</si>
  <si>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</si>
  <si>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</si>
  <si>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</si>
  <si>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</si>
  <si>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</si>
  <si>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</si>
  <si>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</si>
  <si>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</si>
  <si>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</si>
  <si>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</si>
  <si>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</si>
  <si>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</si>
  <si>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</si>
  <si>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</si>
  <si>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</si>
  <si>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</si>
  <si>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</si>
  <si>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</si>
  <si>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</si>
  <si>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</si>
  <si>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</si>
  <si>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</si>
  <si>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</si>
  <si>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</si>
  <si>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</si>
  <si>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</si>
  <si>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</si>
  <si>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</si>
  <si>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</si>
  <si>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</si>
  <si>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</si>
  <si>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</si>
  <si>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</si>
  <si>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</si>
  <si>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</si>
  <si>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</si>
  <si>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</si>
  <si>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</si>
  <si>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</si>
  <si>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</si>
  <si>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</si>
  <si>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</si>
  <si>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</si>
  <si>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</si>
  <si>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</si>
  <si>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</si>
  <si>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</si>
  <si>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</si>
  <si>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</si>
  <si>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</si>
  <si>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</si>
  <si>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</si>
  <si>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</si>
  <si>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</si>
  <si>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</si>
  <si>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</si>
  <si>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</si>
  <si>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</si>
  <si>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</si>
  <si>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</si>
  <si>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</si>
  <si>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</si>
  <si>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</si>
  <si>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</si>
  <si>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</si>
  <si>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</si>
  <si>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</si>
  <si>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</si>
  <si>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</si>
  <si>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</si>
  <si>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</si>
  <si>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</si>
  <si>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</si>
  <si>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</si>
  <si>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</si>
  <si>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</si>
  <si>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</si>
  <si>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</si>
  <si>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</si>
  <si>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</si>
  <si>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</si>
  <si>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</si>
  <si>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</si>
  <si>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</si>
  <si>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</si>
  <si>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</si>
  <si>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</si>
  <si>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</si>
  <si>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</si>
  <si>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</si>
  <si>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</si>
  <si>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</si>
  <si>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</si>
  <si>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</si>
  <si>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</si>
  <si>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</si>
  <si>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</si>
  <si>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</si>
  <si>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</si>
  <si>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</si>
  <si>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</si>
  <si>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</si>
  <si>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</si>
  <si>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</si>
  <si>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</si>
  <si>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</si>
  <si>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</si>
  <si>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</si>
  <si>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</si>
  <si>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</si>
  <si>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</si>
  <si>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</si>
  <si>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</si>
  <si>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</si>
  <si>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</si>
  <si>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</si>
  <si>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</si>
  <si>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</si>
  <si>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</si>
  <si>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</si>
  <si>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</si>
  <si>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</si>
  <si>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</si>
  <si>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</si>
  <si>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</si>
  <si>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</si>
  <si>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</si>
  <si>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</si>
  <si>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</si>
  <si>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</si>
  <si>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</si>
  <si>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</si>
  <si>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</si>
  <si>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</si>
  <si>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</si>
  <si>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</si>
  <si>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</si>
  <si>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</si>
  <si>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</si>
  <si>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</si>
  <si>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</si>
  <si>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</si>
  <si>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</si>
  <si>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</si>
  <si>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</si>
  <si>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</si>
  <si>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</si>
  <si>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</si>
  <si>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</si>
  <si>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</si>
  <si>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</si>
  <si>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</si>
  <si>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</si>
  <si>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</si>
  <si>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</si>
  <si>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</si>
  <si>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</si>
  <si>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</si>
  <si>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</si>
  <si>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</si>
  <si>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</si>
  <si>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</si>
  <si>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</si>
  <si>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</si>
  <si>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</si>
  <si>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</si>
  <si>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</si>
  <si>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</si>
  <si>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</si>
  <si>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</si>
  <si>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</si>
  <si>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</si>
  <si>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</si>
  <si>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</si>
  <si>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</si>
  <si>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</si>
  <si>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</si>
  <si>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</si>
  <si>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</si>
  <si>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</si>
  <si>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</si>
  <si>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</si>
  <si>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</si>
  <si>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</si>
  <si>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</si>
  <si>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</si>
  <si>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</si>
  <si>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</si>
  <si>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</si>
  <si>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</si>
  <si>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</si>
  <si>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</si>
  <si>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</si>
  <si>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</si>
  <si>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</si>
  <si>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</si>
  <si>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</si>
  <si>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</si>
  <si>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</si>
  <si>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</si>
  <si>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</si>
  <si>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</si>
  <si>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</si>
  <si>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</si>
  <si>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</si>
  <si>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</si>
  <si>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</si>
  <si>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</si>
  <si>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</si>
  <si>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</si>
  <si>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</si>
  <si>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</si>
  <si>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</si>
  <si>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</si>
  <si>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</si>
  <si>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</si>
  <si>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</si>
  <si>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</si>
  <si>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</si>
  <si>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</si>
  <si>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</si>
  <si>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</si>
  <si>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</si>
  <si>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</si>
  <si>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</si>
  <si>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</si>
  <si>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</si>
  <si>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</si>
  <si>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</si>
  <si>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</si>
  <si>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</si>
  <si>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</si>
  <si>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</si>
  <si>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</si>
  <si>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</si>
  <si>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</si>
  <si>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</si>
  <si>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</si>
  <si>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</si>
  <si>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</si>
  <si>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</si>
  <si>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</si>
  <si>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</si>
  <si>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</si>
  <si>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</si>
  <si>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</si>
  <si>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</si>
  <si>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</si>
  <si>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</si>
  <si>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</si>
  <si>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</si>
  <si>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</si>
  <si>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</si>
  <si>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</si>
  <si>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</si>
  <si>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</si>
  <si>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</si>
  <si>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</si>
  <si>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</si>
  <si>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</si>
  <si>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</si>
  <si>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</si>
  <si>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</si>
  <si>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</si>
  <si>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</si>
  <si>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</si>
  <si>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</si>
  <si>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</si>
  <si>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</si>
  <si>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</si>
  <si>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</si>
  <si>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</si>
  <si>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</si>
  <si>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</si>
  <si>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</si>
  <si>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</si>
  <si>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</si>
  <si>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</si>
  <si>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</si>
  <si>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</si>
  <si>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</si>
  <si>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</si>
  <si>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</si>
  <si>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</si>
  <si>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</si>
  <si>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</si>
  <si>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</si>
  <si>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</si>
  <si>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</si>
  <si>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</si>
  <si>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</si>
  <si>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</si>
  <si>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</si>
  <si>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</si>
  <si>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</si>
  <si>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</si>
  <si>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</si>
  <si>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</si>
  <si>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</si>
  <si>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</si>
  <si>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</si>
  <si>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</si>
  <si>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</si>
  <si>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</si>
  <si>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</si>
  <si>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</si>
  <si>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</si>
  <si>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</si>
  <si>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</si>
  <si>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</si>
  <si>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</si>
  <si>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</si>
  <si>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</si>
  <si>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</si>
  <si>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</si>
  <si>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</si>
  <si>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</si>
  <si>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</si>
  <si>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</si>
  <si>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</si>
  <si>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</si>
  <si>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</si>
  <si>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</si>
  <si>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</si>
  <si>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</si>
  <si>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</si>
  <si>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</si>
  <si>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</si>
  <si>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</si>
  <si>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</si>
  <si>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</si>
  <si>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</si>
  <si>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</si>
  <si>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</si>
  <si>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</si>
  <si>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</si>
  <si>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</si>
  <si>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</si>
  <si>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</si>
  <si>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</si>
  <si>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</si>
  <si>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</si>
  <si>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</si>
  <si>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</si>
  <si>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</si>
  <si>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</si>
  <si>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</si>
  <si>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</si>
  <si>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</si>
  <si>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</si>
  <si>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</si>
  <si>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</si>
  <si>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</si>
  <si>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</si>
  <si>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</si>
  <si>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</si>
  <si>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</si>
  <si>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</si>
  <si>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</si>
  <si>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</si>
  <si>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</si>
  <si>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</si>
  <si>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</si>
  <si>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</si>
  <si>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</si>
  <si>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</si>
  <si>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</si>
  <si>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</si>
  <si>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</si>
  <si>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</si>
  <si>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</si>
  <si>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</si>
  <si>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</si>
  <si>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</si>
  <si>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</si>
  <si>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</si>
  <si>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</si>
  <si>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</si>
  <si>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</si>
  <si>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</si>
  <si>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</si>
  <si>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</si>
  <si>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</si>
  <si>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</si>
  <si>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</si>
  <si>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</si>
  <si>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</si>
  <si>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</si>
  <si>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</si>
  <si>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</si>
  <si>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</si>
  <si>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</si>
  <si>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</si>
  <si>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</si>
  <si>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</si>
  <si>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</si>
  <si>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</si>
  <si>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</si>
  <si>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</si>
  <si>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</si>
  <si>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</si>
  <si>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</si>
  <si>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</si>
  <si>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</si>
  <si>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</si>
  <si>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</si>
  <si>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</si>
  <si>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</si>
  <si>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</si>
  <si>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</si>
  <si>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</si>
  <si>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</si>
  <si>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</si>
  <si>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</si>
  <si>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</si>
  <si>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</si>
  <si>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</si>
  <si>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</si>
  <si>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</si>
  <si>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</si>
  <si>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</si>
  <si>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</si>
  <si>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</si>
  <si>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</si>
  <si>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</si>
  <si>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</si>
  <si>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</si>
  <si>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</si>
  <si>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</si>
  <si>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</si>
  <si>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</si>
  <si>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</si>
  <si>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</si>
  <si>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</si>
  <si>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</si>
  <si>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</si>
  <si>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</si>
  <si>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</si>
  <si>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</si>
  <si>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</si>
  <si>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</si>
  <si>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</si>
  <si>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</si>
  <si>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</si>
  <si>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</si>
  <si>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</si>
  <si>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</si>
  <si>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</si>
  <si>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</si>
  <si>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</si>
  <si>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</si>
  <si>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</si>
  <si>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</si>
  <si>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</si>
  <si>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</si>
  <si>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</si>
  <si>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</si>
  <si>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</si>
  <si>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</si>
  <si>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</si>
  <si>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</si>
  <si>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</si>
  <si>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</si>
  <si>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</si>
  <si>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</si>
  <si>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</si>
  <si>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</si>
  <si>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</si>
  <si>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</si>
  <si>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</si>
  <si>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</si>
  <si>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</si>
  <si>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</si>
  <si>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</si>
  <si>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</si>
  <si>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</si>
  <si>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</si>
  <si>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</si>
  <si>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</si>
  <si>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</si>
  <si>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</si>
  <si>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</si>
  <si>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</si>
  <si>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</si>
  <si>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</si>
  <si>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</si>
  <si>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</si>
  <si>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</si>
  <si>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</si>
  <si>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</si>
  <si>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</si>
  <si>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</si>
  <si>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</si>
  <si>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</si>
  <si>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</si>
  <si>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</si>
  <si>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</si>
  <si>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</si>
  <si>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</si>
  <si>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</si>
  <si>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</si>
  <si>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</si>
  <si>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</si>
  <si>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</si>
  <si>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</si>
  <si>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</si>
  <si>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</si>
  <si>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</si>
  <si>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</si>
  <si>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</si>
  <si>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</si>
  <si>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</si>
  <si>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</si>
  <si>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</si>
  <si>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</si>
  <si>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</si>
  <si>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</si>
  <si>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</si>
  <si>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</si>
  <si>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</si>
  <si>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</si>
  <si>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</si>
  <si>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</si>
  <si>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</si>
  <si>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</si>
  <si>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</si>
  <si>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</si>
  <si>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</si>
  <si>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</si>
  <si>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</si>
  <si>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</si>
  <si>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</si>
  <si>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</si>
  <si>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</si>
  <si>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</si>
  <si>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</si>
  <si>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</si>
  <si>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</si>
  <si>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</si>
  <si>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</si>
  <si>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</si>
  <si>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</si>
  <si>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</si>
  <si>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</si>
  <si>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</si>
  <si>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</si>
  <si>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</si>
  <si>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</si>
  <si>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</si>
  <si>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</si>
  <si>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</si>
  <si>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</si>
  <si>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</si>
  <si>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</si>
  <si>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</si>
  <si>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</si>
  <si>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</si>
  <si>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</si>
  <si>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</si>
  <si>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</si>
  <si>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</si>
  <si>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</si>
  <si>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</si>
  <si>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</si>
  <si>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</si>
  <si>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</si>
  <si>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</si>
  <si>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</si>
  <si>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</si>
  <si>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</si>
  <si>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</si>
  <si>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</si>
  <si>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</si>
  <si>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</si>
  <si>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</si>
  <si>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</si>
  <si>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</si>
  <si>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</si>
  <si>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</si>
  <si>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</si>
  <si>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</si>
  <si>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</si>
  <si>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</si>
  <si>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</si>
  <si>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</si>
  <si>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</si>
  <si>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</si>
  <si>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</si>
  <si>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</si>
  <si>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</si>
  <si>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</si>
  <si>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</si>
  <si>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</si>
  <si>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</si>
  <si>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</si>
  <si>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</si>
  <si>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</si>
  <si>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</si>
  <si>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</si>
  <si>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</si>
  <si>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</si>
  <si>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</si>
  <si>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</si>
  <si>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</si>
  <si>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</si>
  <si>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</si>
  <si>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</si>
  <si>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</si>
  <si>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</si>
  <si>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</si>
  <si>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</si>
  <si>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</si>
  <si>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</si>
  <si>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</si>
  <si>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</si>
  <si>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</si>
  <si>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</si>
  <si>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</si>
  <si>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</si>
  <si>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</si>
  <si>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</si>
  <si>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</si>
  <si>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</si>
  <si>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</si>
  <si>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</si>
  <si>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</si>
  <si>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</si>
  <si>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</si>
  <si>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</si>
  <si>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</si>
  <si>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</si>
  <si>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</si>
  <si>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</si>
  <si>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</si>
  <si>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</si>
  <si>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</si>
  <si>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</si>
  <si>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</si>
  <si>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</si>
  <si>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</si>
  <si>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</si>
  <si>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</si>
  <si>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</si>
  <si>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</si>
  <si>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</si>
  <si>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</si>
  <si>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</si>
  <si>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</si>
  <si>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</si>
  <si>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</si>
  <si>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</si>
  <si>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</si>
  <si>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</si>
  <si>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</si>
  <si>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</si>
  <si>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</si>
  <si>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</si>
  <si>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</si>
  <si>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</si>
  <si>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</si>
  <si>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</si>
  <si>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</si>
  <si>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</si>
  <si>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</si>
  <si>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</si>
  <si>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</si>
  <si>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</si>
  <si>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</si>
  <si>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</si>
  <si>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</si>
  <si>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</si>
  <si>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</si>
  <si>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</si>
  <si>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</si>
  <si>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</si>
  <si>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</si>
  <si>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</si>
  <si>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</si>
  <si>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</si>
  <si>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</si>
  <si>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</si>
  <si>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</si>
  <si>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</si>
  <si>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</si>
  <si>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</si>
  <si>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</si>
  <si>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</si>
  <si>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</si>
  <si>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</si>
  <si>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</si>
  <si>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</si>
  <si>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</si>
  <si>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</si>
  <si>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</si>
  <si>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</si>
  <si>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</si>
  <si>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</si>
  <si>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</si>
  <si>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</si>
  <si>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</si>
  <si>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</si>
  <si>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</si>
  <si>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</si>
  <si>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</si>
  <si>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</si>
  <si>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</si>
  <si>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</si>
  <si>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</si>
  <si>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</si>
  <si>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</si>
  <si>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</si>
  <si>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</si>
  <si>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</si>
  <si>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</si>
  <si>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</si>
  <si>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</si>
  <si>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</si>
  <si>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</si>
  <si>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</si>
  <si>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</si>
  <si>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</si>
  <si>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</si>
  <si>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</si>
  <si>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</si>
  <si>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</si>
  <si>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</si>
  <si>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</si>
  <si>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</si>
  <si>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</si>
  <si>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</si>
  <si>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</si>
  <si>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</si>
  <si>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</si>
  <si>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</si>
  <si>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</si>
  <si>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</si>
  <si>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</si>
  <si>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</si>
  <si>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</si>
  <si>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</si>
  <si>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</si>
  <si>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</si>
  <si>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</si>
  <si>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</si>
  <si>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</si>
  <si>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</si>
  <si>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</si>
  <si>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</si>
  <si>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</si>
  <si>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</si>
  <si>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</si>
  <si>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</si>
  <si>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</si>
  <si>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</si>
  <si>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</si>
  <si>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</si>
  <si>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</si>
  <si>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</si>
  <si>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</si>
  <si>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</si>
  <si>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</si>
  <si>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</si>
  <si>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</si>
  <si>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</si>
  <si>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</si>
  <si>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</si>
  <si>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</si>
  <si>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</si>
  <si>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</si>
  <si>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</si>
  <si>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</si>
  <si>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</si>
  <si>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</si>
  <si>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</si>
  <si>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</si>
  <si>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</si>
  <si>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</si>
  <si>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</si>
  <si>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</si>
  <si>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</si>
  <si>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</si>
  <si>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</si>
  <si>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</si>
  <si>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</si>
  <si>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</si>
  <si>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</si>
  <si>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</si>
  <si>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</si>
  <si>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</si>
  <si>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</si>
  <si>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</si>
  <si>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</si>
  <si>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</si>
  <si>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</si>
  <si>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</si>
  <si>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</si>
  <si>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</si>
  <si>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</si>
  <si>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</si>
  <si>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</si>
  <si>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</si>
  <si>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</si>
  <si>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</si>
  <si>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</si>
  <si>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</si>
  <si>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</si>
  <si>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</si>
  <si>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</si>
  <si>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</si>
  <si>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</si>
  <si>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</si>
  <si>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</si>
  <si>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</si>
  <si>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</si>
  <si>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</si>
  <si>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</si>
  <si>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</si>
  <si>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</si>
  <si>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</si>
  <si>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</si>
  <si>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</si>
  <si>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</si>
  <si>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</si>
  <si>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</si>
  <si>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</si>
  <si>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</si>
  <si>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</si>
  <si>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</si>
  <si>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</si>
  <si>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</si>
  <si>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</si>
  <si>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</si>
  <si>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</si>
  <si>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</si>
  <si>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</si>
  <si>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</si>
  <si>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</si>
  <si>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</si>
  <si>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</si>
  <si>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</si>
  <si>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</si>
  <si>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</si>
  <si>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</si>
  <si>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</si>
  <si>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</si>
  <si>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</si>
  <si>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</si>
  <si>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</si>
  <si>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</si>
  <si>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</si>
  <si>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</si>
  <si>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</si>
  <si>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</si>
  <si>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</si>
  <si>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</si>
  <si>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</si>
  <si>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</si>
  <si>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</si>
  <si>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</si>
  <si>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</si>
  <si>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</si>
  <si>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</si>
  <si>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</si>
  <si>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</si>
  <si>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</si>
  <si>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</si>
  <si>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</si>
  <si>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</si>
  <si>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</si>
  <si>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</si>
  <si>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</si>
  <si>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</si>
  <si>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</si>
  <si>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</si>
  <si>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</si>
  <si>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</si>
  <si>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</si>
  <si>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</si>
  <si>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</si>
  <si>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</si>
  <si>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</si>
  <si>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</si>
  <si>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</si>
  <si>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</si>
  <si>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</si>
  <si>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</si>
  <si>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</si>
  <si>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</si>
  <si>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</si>
  <si>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</si>
  <si>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</si>
  <si>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</si>
  <si>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</si>
  <si>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</si>
  <si>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</si>
  <si>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</si>
  <si>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</si>
  <si>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</si>
  <si>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</si>
  <si>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</si>
  <si>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</si>
  <si>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</si>
  <si>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</si>
  <si>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</si>
  <si>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</si>
  <si>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</si>
  <si>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</si>
  <si>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</si>
  <si>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</si>
  <si>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</si>
  <si>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</si>
  <si>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</si>
  <si>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</si>
  <si>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</si>
  <si>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</si>
  <si>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</si>
  <si>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</si>
  <si>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</si>
  <si>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</si>
  <si>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</si>
  <si>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</si>
  <si>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</si>
  <si>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</si>
  <si>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</si>
  <si>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</si>
  <si>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</si>
  <si>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</si>
  <si>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</si>
  <si>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</si>
  <si>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</si>
  <si>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</si>
  <si>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</si>
  <si>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</si>
  <si>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</si>
  <si>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</si>
  <si>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</si>
  <si>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</si>
  <si>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</si>
  <si>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</si>
  <si>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</si>
  <si>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</si>
  <si>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</si>
  <si>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</si>
  <si>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</si>
  <si>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</si>
  <si>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</si>
  <si>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</si>
  <si>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</si>
  <si>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</si>
  <si>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</si>
  <si>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</si>
  <si>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</si>
  <si>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</si>
  <si>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</si>
  <si>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</si>
  <si>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</si>
  <si>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</si>
  <si>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</si>
  <si>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</si>
  <si>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</si>
  <si>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</si>
  <si>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</si>
  <si>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</si>
  <si>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</si>
  <si>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</si>
  <si>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</si>
  <si>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</si>
  <si>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</si>
  <si>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</si>
  <si>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</si>
  <si>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</si>
  <si>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</si>
  <si>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</si>
  <si>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</si>
  <si>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</si>
  <si>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</si>
  <si>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</si>
  <si>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</si>
  <si>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</si>
  <si>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</si>
  <si>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</si>
  <si>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</si>
  <si>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</si>
  <si>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</si>
  <si>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</si>
  <si>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</si>
  <si>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</si>
  <si>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</si>
  <si>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</si>
  <si>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</si>
  <si>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</si>
  <si>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</si>
  <si>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</si>
  <si>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</si>
  <si>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</si>
  <si>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</si>
  <si>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</si>
  <si>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</si>
  <si>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</si>
  <si>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</si>
  <si>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</si>
  <si>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</si>
  <si>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</si>
  <si>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</si>
  <si>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</si>
  <si>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</si>
  <si>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</si>
  <si>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</si>
  <si>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</si>
  <si>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</si>
  <si>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</si>
  <si>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</si>
  <si>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</si>
  <si>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</si>
  <si>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</si>
  <si>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</si>
  <si>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</si>
  <si>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</si>
  <si>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</si>
  <si>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</si>
  <si>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</si>
  <si>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</si>
  <si>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</si>
  <si>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</si>
  <si>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</si>
  <si>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</si>
  <si>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</si>
  <si>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</si>
  <si>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</si>
  <si>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</si>
  <si>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</si>
  <si>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</si>
  <si>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</si>
  <si>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</si>
  <si>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</si>
  <si>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</si>
  <si>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</si>
  <si>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</si>
  <si>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</si>
  <si>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</si>
  <si>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</si>
  <si>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</si>
  <si>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</si>
  <si>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</si>
  <si>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</si>
  <si>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</si>
  <si>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</si>
  <si>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</si>
  <si>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</si>
  <si>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</si>
  <si>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</si>
  <si>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</si>
  <si>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</si>
  <si>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</si>
  <si>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</si>
  <si>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</si>
  <si>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</si>
  <si>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</si>
  <si>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</si>
  <si>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</si>
  <si>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</si>
  <si>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</si>
  <si>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</si>
  <si>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</si>
  <si>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</si>
  <si>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</si>
  <si>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</si>
  <si>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</si>
  <si>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</si>
  <si>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</si>
  <si>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</si>
  <si>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</si>
  <si>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</si>
  <si>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</si>
  <si>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</si>
  <si>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</si>
  <si>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</si>
  <si>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</si>
  <si>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</si>
  <si>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</si>
  <si>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</si>
  <si>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</si>
  <si>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</si>
  <si>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</si>
  <si>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</si>
  <si>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</si>
  <si>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</si>
  <si>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</si>
  <si>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</si>
  <si>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</si>
  <si>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</si>
  <si>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</si>
  <si>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</si>
  <si>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</si>
  <si>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</si>
  <si>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</si>
  <si>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</si>
  <si>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</si>
  <si>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</si>
  <si>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</si>
  <si>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</si>
  <si>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</si>
  <si>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</si>
  <si>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</si>
  <si>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</si>
  <si>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</si>
  <si>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</si>
  <si>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</si>
  <si>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</si>
  <si>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</si>
  <si>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</si>
  <si>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</si>
  <si>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</si>
  <si>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</si>
  <si>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</si>
  <si>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</si>
  <si>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</si>
  <si>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</si>
  <si>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</si>
  <si>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</si>
  <si>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</si>
  <si>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</si>
  <si>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</si>
  <si>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</si>
  <si>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</si>
  <si>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</si>
  <si>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</si>
  <si>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</si>
  <si>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</si>
  <si>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</si>
  <si>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</si>
  <si>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</si>
  <si>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</si>
  <si>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</si>
  <si>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</si>
  <si>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</si>
  <si>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</si>
  <si>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</si>
  <si>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</si>
  <si>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</si>
  <si>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</si>
  <si>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</si>
  <si>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</si>
  <si>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</si>
  <si>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</si>
  <si>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</si>
  <si>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</si>
  <si>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</si>
  <si>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</si>
  <si>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</si>
  <si>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</si>
  <si>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</si>
  <si>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</si>
  <si>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</si>
  <si>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</si>
  <si>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</si>
  <si>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</si>
  <si>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</si>
  <si>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</si>
  <si>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</si>
  <si>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</si>
  <si>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</si>
  <si>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</si>
  <si>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</si>
  <si>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</si>
  <si>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</si>
  <si>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</si>
  <si>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</si>
  <si>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</si>
  <si>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</si>
  <si>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</si>
  <si>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</si>
  <si>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</si>
  <si>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</si>
  <si>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</si>
  <si>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</si>
  <si>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</si>
  <si>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</si>
  <si>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</si>
  <si>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</si>
  <si>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</si>
  <si>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</si>
  <si>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</si>
  <si>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</si>
  <si>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</si>
  <si>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</si>
  <si>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</si>
  <si>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</si>
  <si>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</si>
  <si>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</si>
  <si>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</si>
  <si>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</si>
  <si>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</si>
  <si>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</si>
  <si>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</si>
  <si>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</si>
  <si>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</si>
  <si>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</si>
  <si>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</si>
  <si>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</si>
  <si>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</si>
  <si>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</si>
  <si>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</si>
  <si>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</si>
  <si>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</si>
  <si>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</si>
  <si>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</si>
  <si>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</si>
  <si>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</si>
  <si>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</si>
  <si>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</si>
  <si>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</si>
  <si>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</si>
  <si>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</si>
  <si>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</si>
  <si>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</si>
  <si>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</si>
  <si>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</si>
  <si>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</si>
  <si>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</si>
  <si>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</si>
  <si>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</si>
  <si>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</si>
  <si>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</si>
  <si>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</si>
  <si>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</si>
  <si>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</si>
  <si>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</si>
  <si>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</si>
  <si>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</si>
  <si>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</si>
  <si>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</si>
  <si>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</si>
  <si>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</si>
  <si>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</si>
  <si>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</si>
  <si>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</si>
  <si>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</si>
  <si>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</si>
  <si>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</si>
  <si>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</si>
  <si>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</si>
  <si>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</si>
  <si>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</si>
  <si>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</si>
  <si>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</si>
  <si>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</si>
  <si>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</si>
  <si>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</si>
  <si>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</si>
  <si>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</si>
  <si>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</si>
  <si>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</si>
  <si>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</si>
  <si>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</si>
  <si>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</si>
  <si>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</si>
  <si>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</si>
  <si>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</si>
  <si>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</si>
  <si>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</si>
  <si>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</si>
  <si>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</si>
  <si>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</si>
  <si>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</si>
  <si>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</si>
  <si>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</si>
  <si>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</si>
  <si>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</si>
  <si>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</si>
  <si>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</si>
  <si>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</si>
  <si>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</si>
  <si>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</si>
  <si>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</si>
  <si>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</si>
  <si>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</si>
  <si>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</si>
  <si>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</si>
  <si>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</si>
  <si>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</si>
  <si>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</si>
  <si>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</si>
  <si>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</si>
  <si>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</si>
  <si>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</si>
  <si>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</si>
  <si>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</si>
  <si>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</si>
  <si>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</si>
  <si>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</si>
  <si>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</si>
  <si>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</si>
  <si>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</si>
  <si>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</si>
  <si>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</si>
  <si>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</si>
  <si>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</si>
  <si>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</si>
  <si>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</si>
  <si>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</si>
  <si>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</si>
  <si>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</si>
  <si>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</si>
  <si>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</si>
  <si>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</si>
  <si>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</si>
  <si>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</si>
  <si>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</si>
  <si>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</si>
  <si>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</si>
  <si>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</si>
  <si>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</si>
  <si>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</si>
  <si>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</si>
  <si>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</si>
  <si>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</si>
  <si>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</si>
  <si>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</si>
  <si>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</si>
  <si>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</si>
  <si>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</si>
  <si>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</si>
  <si>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</si>
  <si>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</si>
  <si>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</si>
  <si>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</si>
  <si>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</si>
  <si>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</si>
  <si>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</si>
  <si>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</si>
  <si>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</si>
  <si>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</si>
  <si>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</si>
  <si>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</si>
  <si>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</si>
  <si>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</si>
  <si>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</si>
  <si>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</si>
  <si>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</si>
  <si>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</si>
  <si>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</si>
  <si>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</si>
  <si>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</si>
  <si>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</si>
  <si>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</si>
  <si>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</si>
  <si>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</si>
  <si>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</si>
  <si>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</si>
  <si>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</si>
  <si>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</si>
  <si>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</si>
  <si>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</si>
  <si>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</si>
  <si>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</si>
  <si>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</si>
  <si>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</si>
  <si>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</si>
  <si>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</si>
  <si>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</si>
  <si>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</si>
  <si>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</si>
  <si>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</si>
  <si>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</si>
  <si>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</si>
  <si>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</si>
  <si>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</si>
  <si>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</si>
  <si>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</si>
  <si>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</si>
  <si>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</si>
  <si>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</si>
  <si>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</si>
  <si>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</si>
  <si>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</si>
  <si>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</si>
  <si>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</si>
  <si>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</si>
  <si>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</si>
  <si>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</si>
  <si>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</si>
  <si>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</si>
  <si>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</si>
  <si>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</si>
  <si>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</si>
  <si>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</si>
  <si>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</si>
  <si>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</si>
  <si>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</si>
  <si>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</si>
  <si>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</si>
  <si>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</si>
  <si>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</si>
  <si>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</si>
  <si>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</si>
  <si>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</si>
  <si>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</si>
  <si>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</si>
  <si>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</si>
  <si>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</si>
  <si>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</si>
  <si>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</si>
  <si>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</si>
  <si>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</si>
  <si>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</si>
  <si>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</si>
  <si>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</si>
  <si>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</si>
  <si>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</si>
  <si>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</si>
  <si>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</si>
  <si>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</si>
  <si>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</si>
  <si>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</si>
  <si>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</si>
  <si>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</si>
  <si>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</si>
  <si>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</si>
  <si>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</si>
  <si>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</si>
  <si>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</si>
  <si>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</si>
  <si>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</si>
  <si>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</si>
  <si>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</si>
  <si>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</si>
  <si>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</si>
  <si>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</si>
  <si>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</si>
  <si>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</si>
  <si>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</si>
  <si>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</si>
  <si>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</si>
  <si>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</si>
  <si>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</si>
  <si>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</si>
  <si>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</si>
  <si>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</si>
  <si>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</si>
  <si>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</si>
  <si>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</si>
  <si>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</si>
  <si>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</si>
  <si>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</si>
  <si>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</si>
  <si>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</si>
  <si>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</si>
  <si>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</si>
  <si>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</si>
  <si>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</si>
  <si>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</si>
  <si>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</si>
  <si>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</si>
  <si>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</si>
  <si>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</si>
  <si>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</si>
  <si>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</si>
  <si>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</si>
  <si>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</si>
  <si>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</si>
  <si>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</si>
  <si>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</si>
  <si>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</si>
  <si>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</si>
  <si>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</si>
  <si>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</si>
  <si>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</si>
  <si>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</si>
  <si>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</si>
  <si>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</si>
  <si>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</si>
  <si>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</si>
  <si>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</si>
  <si>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</si>
  <si>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</si>
  <si>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</si>
  <si>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</si>
  <si>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</si>
  <si>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</si>
  <si>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</si>
  <si>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</si>
  <si>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</si>
  <si>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</si>
  <si>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</si>
  <si>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</si>
  <si>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</si>
  <si>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</si>
  <si>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</si>
  <si>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</si>
  <si>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</si>
  <si>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</si>
  <si>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</si>
  <si>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</si>
  <si>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</si>
  <si>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</si>
  <si>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</si>
  <si>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</si>
  <si>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</si>
  <si>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</si>
  <si>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</si>
  <si>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</si>
  <si>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</si>
  <si>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</si>
  <si>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</si>
  <si>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</si>
  <si>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</si>
  <si>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</si>
  <si>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</si>
  <si>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</si>
  <si>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</si>
  <si>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</si>
  <si>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</si>
  <si>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</si>
  <si>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</si>
  <si>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</si>
  <si>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</si>
  <si>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</si>
  <si>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</si>
  <si>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</si>
  <si>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</si>
  <si>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</si>
  <si>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</si>
  <si>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</si>
  <si>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</si>
  <si>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</si>
  <si>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</si>
  <si>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</si>
  <si>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</si>
  <si>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</si>
  <si>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</si>
  <si>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</si>
  <si>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</si>
  <si>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</si>
  <si>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</si>
  <si>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</si>
  <si>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</si>
  <si>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</si>
  <si>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</si>
  <si>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</si>
  <si>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</si>
  <si>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</si>
  <si>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</si>
  <si>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</si>
  <si>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</si>
  <si>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</si>
  <si>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</si>
  <si>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</si>
  <si>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</si>
  <si>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</si>
  <si>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</si>
  <si>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</si>
  <si>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</si>
  <si>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</si>
  <si>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</si>
  <si>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</si>
  <si>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</si>
  <si>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</si>
  <si>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</si>
  <si>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</si>
  <si>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</si>
  <si>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</si>
  <si>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</si>
  <si>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</si>
  <si>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</si>
  <si>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</si>
  <si>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</si>
  <si>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</si>
  <si>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</si>
  <si>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</si>
  <si>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</si>
  <si>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</si>
  <si>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</si>
  <si>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</si>
  <si>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</si>
  <si>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</si>
  <si>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</si>
  <si>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</si>
  <si>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</si>
  <si>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</si>
  <si>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</si>
  <si>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</si>
  <si>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</si>
  <si>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</si>
  <si>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</si>
  <si>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</si>
  <si>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</si>
  <si>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</si>
  <si>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</si>
  <si>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</si>
  <si>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</si>
  <si>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</si>
  <si>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</si>
  <si>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</si>
  <si>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</si>
  <si>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</si>
  <si>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</si>
  <si>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</si>
  <si>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</si>
  <si>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</si>
  <si>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</si>
  <si>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</si>
  <si>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</si>
  <si>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</si>
  <si>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</si>
  <si>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</si>
  <si>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</si>
  <si>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</si>
  <si>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</si>
  <si>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</si>
  <si>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</si>
  <si>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</si>
  <si>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</si>
  <si>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</si>
  <si>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</si>
  <si>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</si>
  <si>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</si>
  <si>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</si>
  <si>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</si>
  <si>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</si>
  <si>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</si>
  <si>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</si>
  <si>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</si>
  <si>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</si>
  <si>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</si>
  <si>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</si>
  <si>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</si>
  <si>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</si>
  <si>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</si>
  <si>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</si>
  <si>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</si>
  <si>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</si>
  <si>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</si>
  <si>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</si>
  <si>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</si>
  <si>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</si>
  <si>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</si>
  <si>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</si>
  <si>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</si>
  <si>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</si>
  <si>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</si>
  <si>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</si>
  <si>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</si>
  <si>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</si>
  <si>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</si>
  <si>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</si>
  <si>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</si>
  <si>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</si>
  <si>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</si>
  <si>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</si>
  <si>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</si>
  <si>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</si>
  <si>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</si>
  <si>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</si>
  <si>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</si>
  <si>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</si>
  <si>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</si>
  <si>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</si>
  <si>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</si>
  <si>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</si>
  <si>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</si>
  <si>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</si>
  <si>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</si>
  <si>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</si>
  <si>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</si>
  <si>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</si>
  <si>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</si>
  <si>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</si>
  <si>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</si>
  <si>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</si>
  <si>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</si>
  <si>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</si>
  <si>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</si>
  <si>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</si>
  <si>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</si>
  <si>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</si>
  <si>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</si>
  <si>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</si>
  <si>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</si>
  <si>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</si>
  <si>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</si>
  <si>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</si>
  <si>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</si>
  <si>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</si>
  <si>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</si>
  <si>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</si>
  <si>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</si>
  <si>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</si>
  <si>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</si>
  <si>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</si>
  <si>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</si>
  <si>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</si>
  <si>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</si>
  <si>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</si>
  <si>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</si>
  <si>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</si>
  <si>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</si>
  <si>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</si>
  <si>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</si>
  <si>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</si>
  <si>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</si>
  <si>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</si>
  <si>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</si>
  <si>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</si>
  <si>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</si>
  <si>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</si>
  <si>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</si>
  <si>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</si>
  <si>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</si>
  <si>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</si>
  <si>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</si>
  <si>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</si>
  <si>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</si>
  <si>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</si>
  <si>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</si>
  <si>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</si>
  <si>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</si>
  <si>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</si>
  <si>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</si>
  <si>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</si>
  <si>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</si>
  <si>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</si>
  <si>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</si>
  <si>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</si>
  <si>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</si>
  <si>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</si>
  <si>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</si>
  <si>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</si>
  <si>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</si>
  <si>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</si>
  <si>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</si>
  <si>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</si>
  <si>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</si>
  <si>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</si>
  <si>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</si>
  <si>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</si>
  <si>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</si>
  <si>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</si>
  <si>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</si>
  <si>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</si>
  <si>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</si>
  <si>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</si>
  <si>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</si>
  <si>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</si>
  <si>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</si>
  <si>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</si>
  <si>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</si>
  <si>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</si>
  <si>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</si>
  <si>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</si>
  <si>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</si>
  <si>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</si>
  <si>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</si>
  <si>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</si>
  <si>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</si>
  <si>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</si>
  <si>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</si>
  <si>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</si>
  <si>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</si>
  <si>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</si>
  <si>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</si>
  <si>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</si>
  <si>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</si>
  <si>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</si>
  <si>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</si>
  <si>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</si>
  <si>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</si>
  <si>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</si>
  <si>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</si>
  <si>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</si>
  <si>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</si>
  <si>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</si>
  <si>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</si>
  <si>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</si>
  <si>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</si>
  <si>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</si>
  <si>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</si>
  <si>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</si>
  <si>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</si>
  <si>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</si>
  <si>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</si>
  <si>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</si>
  <si>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</si>
  <si>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</si>
  <si>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</si>
  <si>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</si>
  <si>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</si>
  <si>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</si>
  <si>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</si>
  <si>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</si>
  <si>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</si>
  <si>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</si>
  <si>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</si>
  <si>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</si>
  <si>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</si>
  <si>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</si>
  <si>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</si>
  <si>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</si>
  <si>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</si>
  <si>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</si>
  <si>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</si>
  <si>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</si>
  <si>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</si>
  <si>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</si>
  <si>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</si>
  <si>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</si>
  <si>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</si>
  <si>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</si>
  <si>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</si>
  <si>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</si>
  <si>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</si>
  <si>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</si>
  <si>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</si>
  <si>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</si>
  <si>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</si>
  <si>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</si>
  <si>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</si>
  <si>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</si>
  <si>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</si>
  <si>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</si>
  <si>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</si>
  <si>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</si>
  <si>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</si>
  <si>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</si>
  <si>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</si>
  <si>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</si>
  <si>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</si>
  <si>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</si>
  <si>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</si>
  <si>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</si>
  <si>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</si>
  <si>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</si>
  <si>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</si>
  <si>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</si>
  <si>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</si>
  <si>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</si>
  <si>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</si>
  <si>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</si>
  <si>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</si>
  <si>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</si>
  <si>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</si>
  <si>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</si>
  <si>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</si>
  <si>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</si>
  <si>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</si>
  <si>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</si>
  <si>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</si>
  <si>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</si>
  <si>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</si>
  <si>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</si>
  <si>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</si>
  <si>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</si>
  <si>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</si>
  <si>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</si>
  <si>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</si>
  <si>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</si>
  <si>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</si>
  <si>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</si>
  <si>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</si>
  <si>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</si>
  <si>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</si>
  <si>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</si>
  <si>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</si>
  <si>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</si>
  <si>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</si>
  <si>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</si>
  <si>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</si>
  <si>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</si>
  <si>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</si>
  <si>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</si>
  <si>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</si>
  <si>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</si>
  <si>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</si>
  <si>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</si>
  <si>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</si>
  <si>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</si>
  <si>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</si>
  <si>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</si>
  <si>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</si>
  <si>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</si>
  <si>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</si>
  <si>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</si>
  <si>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</si>
  <si>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</si>
  <si>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</si>
  <si>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</si>
  <si>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</si>
  <si>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</si>
  <si>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</si>
  <si>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</si>
  <si>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</si>
  <si>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</si>
  <si>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</si>
  <si>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</si>
  <si>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</si>
  <si>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</si>
  <si>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</si>
  <si>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</si>
  <si>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</si>
  <si>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</si>
  <si>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</si>
  <si>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</si>
  <si>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</si>
  <si>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</si>
  <si>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</si>
  <si>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</si>
  <si>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</si>
  <si>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</si>
  <si>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</si>
  <si>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</si>
  <si>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</si>
  <si>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</si>
  <si>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</si>
  <si>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</si>
  <si>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</si>
  <si>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</si>
  <si>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</si>
  <si>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</si>
  <si>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</si>
  <si>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</si>
  <si>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</si>
  <si>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</si>
  <si>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</si>
  <si>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</si>
  <si>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</si>
  <si>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</si>
  <si>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</si>
  <si>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</si>
  <si>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</si>
  <si>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</si>
  <si>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</si>
  <si>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</si>
  <si>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</si>
  <si>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</si>
  <si>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</si>
  <si>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</si>
  <si>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</si>
  <si>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</si>
  <si>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</si>
  <si>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</si>
  <si>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</si>
  <si>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</si>
  <si>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</si>
  <si>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</si>
  <si>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</si>
  <si>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</si>
  <si>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</si>
  <si>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</si>
  <si>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</si>
  <si>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</si>
  <si>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</si>
  <si>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</si>
  <si>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</si>
  <si>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</si>
  <si>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</si>
  <si>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</si>
  <si>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</si>
  <si>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</si>
  <si>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</si>
  <si>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</si>
  <si>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</si>
  <si>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</si>
  <si>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</si>
  <si>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</si>
  <si>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</si>
  <si>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</si>
  <si>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</si>
  <si>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</si>
  <si>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</si>
  <si>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</si>
  <si>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</si>
  <si>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</si>
  <si>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</si>
  <si>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</si>
  <si>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</si>
  <si>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</si>
  <si>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</si>
  <si>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</si>
  <si>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</si>
  <si>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</si>
  <si>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</si>
  <si>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</si>
  <si>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</si>
  <si>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</si>
  <si>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</si>
  <si>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</si>
  <si>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</si>
  <si>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</si>
  <si>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</si>
  <si>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</si>
  <si>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</si>
  <si>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</si>
  <si>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</si>
  <si>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</si>
  <si>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</si>
  <si>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</si>
  <si>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</si>
  <si>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</si>
  <si>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</si>
  <si>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</si>
  <si>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</si>
  <si>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</si>
  <si>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</si>
  <si>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</si>
  <si>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</si>
  <si>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</si>
  <si>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</si>
  <si>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</si>
  <si>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</si>
  <si>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</si>
  <si>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</si>
  <si>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</si>
  <si>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</si>
  <si>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</si>
  <si>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</si>
  <si>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</si>
  <si>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</si>
  <si>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</si>
  <si>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</si>
  <si>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</si>
  <si>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</si>
  <si>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</si>
  <si>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</si>
  <si>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</si>
  <si>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</si>
  <si>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</si>
  <si>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</si>
  <si>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</si>
  <si>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</si>
  <si>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</si>
  <si>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</si>
  <si>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</si>
  <si>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</si>
  <si>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</si>
  <si>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</si>
  <si>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</si>
  <si>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</si>
  <si>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</si>
  <si>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</si>
  <si>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</si>
  <si>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</si>
  <si>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</si>
  <si>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</si>
  <si>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</si>
  <si>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</si>
  <si>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</si>
  <si>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</si>
  <si>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</si>
  <si>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</si>
  <si>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</si>
  <si>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</si>
  <si>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</si>
  <si>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</si>
  <si>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</si>
  <si>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</si>
  <si>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</si>
  <si>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</si>
  <si>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</si>
  <si>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</si>
  <si>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</si>
  <si>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</si>
  <si>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</si>
  <si>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</si>
  <si>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</si>
  <si>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</si>
  <si>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</si>
  <si>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</si>
  <si>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</si>
  <si>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</si>
  <si>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</si>
  <si>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</si>
  <si>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</si>
  <si>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</si>
  <si>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</si>
  <si>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</si>
  <si>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</si>
  <si>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</si>
  <si>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</si>
  <si>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</si>
  <si>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</si>
  <si>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</si>
  <si>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</si>
  <si>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</si>
  <si>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</si>
  <si>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</si>
  <si>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</si>
  <si>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</si>
  <si>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</si>
  <si>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</si>
  <si>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</si>
  <si>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</si>
  <si>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</si>
  <si>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</si>
  <si>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</si>
  <si>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</si>
  <si>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</si>
  <si>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</si>
  <si>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</si>
  <si>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</si>
  <si>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</si>
  <si>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</si>
  <si>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</si>
  <si>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</si>
  <si>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</si>
  <si>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</si>
  <si>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</si>
  <si>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</si>
  <si>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</si>
  <si>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</si>
  <si>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</si>
  <si>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</si>
  <si>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</si>
  <si>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</si>
  <si>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</si>
  <si>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</si>
  <si>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</si>
  <si>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</si>
  <si>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</si>
  <si>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</si>
  <si>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</si>
  <si>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</si>
  <si>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</si>
  <si>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</si>
  <si>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</si>
  <si>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</si>
  <si>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</si>
  <si>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</si>
  <si>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</si>
  <si>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</si>
  <si>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</si>
  <si>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</si>
  <si>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</si>
  <si>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</si>
  <si>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</si>
  <si>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</si>
  <si>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</si>
  <si>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</si>
  <si>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</si>
  <si>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</si>
  <si>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</si>
  <si>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</si>
  <si>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</si>
  <si>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</si>
  <si>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</si>
  <si>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</si>
  <si>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</si>
  <si>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</si>
  <si>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</si>
  <si>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</si>
  <si>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</si>
  <si>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</si>
  <si>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</si>
  <si>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</si>
  <si>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</si>
  <si>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</si>
  <si>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</si>
  <si>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</si>
  <si>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</si>
  <si>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</si>
  <si>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</si>
  <si>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</si>
  <si>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</si>
  <si>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</si>
  <si>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</si>
  <si>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</si>
  <si>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</si>
  <si>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</si>
  <si>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</si>
  <si>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</si>
  <si>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</si>
  <si>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</si>
  <si>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</si>
  <si>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</si>
  <si>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</si>
  <si>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</si>
  <si>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</si>
  <si>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</si>
  <si>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</si>
  <si>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</si>
  <si>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</si>
  <si>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</si>
  <si>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</si>
  <si>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</si>
  <si>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</si>
  <si>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</si>
  <si>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</si>
  <si>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</si>
  <si>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</si>
  <si>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</si>
  <si>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</si>
  <si>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</si>
  <si>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</si>
  <si>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</si>
  <si>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</si>
  <si>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</si>
  <si>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</si>
  <si>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</si>
  <si>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</si>
  <si>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</si>
  <si>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</si>
  <si>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</si>
  <si>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</si>
  <si>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</si>
  <si>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</si>
  <si>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</si>
  <si>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</si>
  <si>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</si>
  <si>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</si>
  <si>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</si>
  <si>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</si>
  <si>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</si>
  <si>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</si>
  <si>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</si>
  <si>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</si>
  <si>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</si>
  <si>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</si>
  <si>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</si>
  <si>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</si>
  <si>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</si>
  <si>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</si>
  <si>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</si>
  <si>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</si>
  <si>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</si>
  <si>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</si>
  <si>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</si>
  <si>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</si>
  <si>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</si>
  <si>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</si>
  <si>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</si>
  <si>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</si>
  <si>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</si>
  <si>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</si>
  <si>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</si>
  <si>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</si>
  <si>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</si>
  <si>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</si>
  <si>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</si>
  <si>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</si>
  <si>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</si>
  <si>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</si>
  <si>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</si>
  <si>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</si>
  <si>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</si>
  <si>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</si>
  <si>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</si>
  <si>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</si>
  <si>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</si>
  <si>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</si>
  <si>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</si>
  <si>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</si>
  <si>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</si>
  <si>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</si>
  <si>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</si>
  <si>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</si>
  <si>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</si>
  <si>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</si>
  <si>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</si>
  <si>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</si>
  <si>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</si>
  <si>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</si>
  <si>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</si>
  <si>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</si>
  <si>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</si>
  <si>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</si>
  <si>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</si>
  <si>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</si>
  <si>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</si>
  <si>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</si>
  <si>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</si>
  <si>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</si>
  <si>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</si>
  <si>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</si>
  <si>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</si>
  <si>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</si>
  <si>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</si>
  <si>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</si>
  <si>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</si>
  <si>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</si>
  <si>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</si>
  <si>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</si>
  <si>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</si>
  <si>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</si>
  <si>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</si>
  <si>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</si>
  <si>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</si>
  <si>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</si>
  <si>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</si>
  <si>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</si>
  <si>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</si>
  <si>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</si>
  <si>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</si>
  <si>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</si>
  <si>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</si>
  <si>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</si>
  <si>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</si>
  <si>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</si>
  <si>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</si>
  <si>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</si>
  <si>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</si>
  <si>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</si>
  <si>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</si>
  <si>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</si>
  <si>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</si>
  <si>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</si>
  <si>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</si>
  <si>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</si>
  <si>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</si>
  <si>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</si>
  <si>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</si>
  <si>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</si>
  <si>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</si>
  <si>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</si>
  <si>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</si>
  <si>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</si>
  <si>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</si>
  <si>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</si>
  <si>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</si>
  <si>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</si>
  <si>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</si>
  <si>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</si>
  <si>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</si>
  <si>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</si>
  <si>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</si>
  <si>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</si>
  <si>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</si>
  <si>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</si>
  <si>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</si>
  <si>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</si>
  <si>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</si>
  <si>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</si>
  <si>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</si>
  <si>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</si>
  <si>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</si>
  <si>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</si>
  <si>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</si>
  <si>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</si>
  <si>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</si>
  <si>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</si>
  <si>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</si>
  <si>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</si>
  <si>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</si>
  <si>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</si>
  <si>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</si>
  <si>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</si>
  <si>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</si>
  <si>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</si>
  <si>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</si>
  <si>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</si>
  <si>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</si>
  <si>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</si>
  <si>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</si>
  <si>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</si>
  <si>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</si>
  <si>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</si>
  <si>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</si>
  <si>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</si>
  <si>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</si>
  <si>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</si>
  <si>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</si>
  <si>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</si>
  <si>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</si>
  <si>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</si>
  <si>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</si>
  <si>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</si>
  <si>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</si>
  <si>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</si>
  <si>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</si>
  <si>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</si>
  <si>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</si>
  <si>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</si>
  <si>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</si>
  <si>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</si>
  <si>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</si>
  <si>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</si>
  <si>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</si>
  <si>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</si>
  <si>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</si>
  <si>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</si>
  <si>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</si>
  <si>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</si>
  <si>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</si>
  <si>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</si>
  <si>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</si>
  <si>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</si>
  <si>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</si>
  <si>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</si>
  <si>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</si>
  <si>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</si>
  <si>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</si>
  <si>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</si>
  <si>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</si>
  <si>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</si>
  <si>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</si>
  <si>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</si>
  <si>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</si>
  <si>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</si>
  <si>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</si>
  <si>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</si>
  <si>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</si>
  <si>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</si>
  <si>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</si>
  <si>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</si>
  <si>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</si>
  <si>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</si>
  <si>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</si>
  <si>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</si>
  <si>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</si>
  <si>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</si>
  <si>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</si>
  <si>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</si>
  <si>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</si>
  <si>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</si>
  <si>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</si>
  <si>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</si>
  <si>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</si>
  <si>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</si>
  <si>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</si>
  <si>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</si>
  <si>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</si>
  <si>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</si>
  <si>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</si>
  <si>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</si>
  <si>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</si>
  <si>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</si>
  <si>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</si>
  <si>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</si>
  <si>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</si>
  <si>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</si>
  <si>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</si>
  <si>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</si>
  <si>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</si>
  <si>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</si>
  <si>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</si>
  <si>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</si>
  <si>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</si>
  <si>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</si>
  <si>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</si>
  <si>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</si>
  <si>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</si>
  <si>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</si>
  <si>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</si>
  <si>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</si>
  <si>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</si>
  <si>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</si>
  <si>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</si>
  <si>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</si>
  <si>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</si>
  <si>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</si>
  <si>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</si>
  <si>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</si>
  <si>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</si>
  <si>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</si>
  <si>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</si>
  <si>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</si>
  <si>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</si>
  <si>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</si>
  <si>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</si>
  <si>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</si>
  <si>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</si>
  <si>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</si>
  <si>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</si>
  <si>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</si>
  <si>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</si>
  <si>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</si>
  <si>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</si>
  <si>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</si>
  <si>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</si>
  <si>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</si>
  <si>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</si>
  <si>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</si>
  <si>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</si>
  <si>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</si>
  <si>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</si>
  <si>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</si>
  <si>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</si>
  <si>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</si>
  <si>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</si>
  <si>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</si>
  <si>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</si>
  <si>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</si>
  <si>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</si>
  <si>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</si>
  <si>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</si>
  <si>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</si>
  <si>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</si>
  <si>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</si>
  <si>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</si>
  <si>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</si>
  <si>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</si>
  <si>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</si>
  <si>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</si>
  <si>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</si>
  <si>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</si>
  <si>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</si>
  <si>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</si>
  <si>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</si>
  <si>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</si>
  <si>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</si>
  <si>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</si>
  <si>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</si>
  <si>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</si>
  <si>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</si>
  <si>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</si>
  <si>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</si>
  <si>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</si>
  <si>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</si>
  <si>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</si>
  <si>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</si>
  <si>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</si>
  <si>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</si>
  <si>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</si>
  <si>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</si>
  <si>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</si>
  <si>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</si>
  <si>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</si>
  <si>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</si>
  <si>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</si>
  <si>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</si>
  <si>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</si>
  <si>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</si>
  <si>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</si>
  <si>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</si>
  <si>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</si>
  <si>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</si>
  <si>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</si>
  <si>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</si>
  <si>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</si>
  <si>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</si>
  <si>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</si>
  <si>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</si>
  <si>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</si>
  <si>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</si>
  <si>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</si>
  <si>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</si>
  <si>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</si>
  <si>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</si>
  <si>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</si>
  <si>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</si>
  <si>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</si>
  <si>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</si>
  <si>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</si>
  <si>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</si>
  <si>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</si>
  <si>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</si>
  <si>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</si>
  <si>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</si>
  <si>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</si>
  <si>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</si>
  <si>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</si>
  <si>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</si>
  <si>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</si>
  <si>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</si>
  <si>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</si>
  <si>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</si>
  <si>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</si>
  <si>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</si>
  <si>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</si>
  <si>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</si>
  <si>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</si>
  <si>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</si>
  <si>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</si>
  <si>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</si>
  <si>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</si>
  <si>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</si>
  <si>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</si>
  <si>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</si>
  <si>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</si>
  <si>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</si>
  <si>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</si>
  <si>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</si>
  <si>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</si>
  <si>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</si>
  <si>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</si>
  <si>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</si>
  <si>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</si>
  <si>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</si>
  <si>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</si>
  <si>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</si>
  <si>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</si>
  <si>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</si>
  <si>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</si>
  <si>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</si>
  <si>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</si>
  <si>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</si>
  <si>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</si>
  <si>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</si>
  <si>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</si>
  <si>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</si>
  <si>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</si>
  <si>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</si>
  <si>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</si>
  <si>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</si>
  <si>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</si>
  <si>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</si>
  <si>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</si>
  <si>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</si>
  <si>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</si>
  <si>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</si>
  <si>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</si>
  <si>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</si>
  <si>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</si>
  <si>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</si>
  <si>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</si>
  <si>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</si>
  <si>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</si>
  <si>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</si>
  <si>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</si>
  <si>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</si>
  <si>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</si>
  <si>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</si>
  <si>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</si>
  <si>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</si>
  <si>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</si>
  <si>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</si>
  <si>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</si>
  <si>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</si>
  <si>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</si>
  <si>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</si>
  <si>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</si>
  <si>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</si>
  <si>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</si>
  <si>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</si>
  <si>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</si>
  <si>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</si>
  <si>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</si>
  <si>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</si>
  <si>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</si>
  <si>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</si>
  <si>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</si>
  <si>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</si>
  <si>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</si>
  <si>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</si>
  <si>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</si>
  <si>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</si>
  <si>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</si>
  <si>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</si>
  <si>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</si>
  <si>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</si>
  <si>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</si>
  <si>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</si>
  <si>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</si>
  <si>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</si>
  <si>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</si>
  <si>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</si>
  <si>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</si>
  <si>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</si>
  <si>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</si>
  <si>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</si>
  <si>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</si>
  <si>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</si>
  <si>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</si>
  <si>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</si>
  <si>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</si>
  <si>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</si>
  <si>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</si>
  <si>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</si>
  <si>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</si>
  <si>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</si>
  <si>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</si>
  <si>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</si>
  <si>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</si>
  <si>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</si>
  <si>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</si>
  <si>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</si>
  <si>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</si>
  <si>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</si>
  <si>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</si>
  <si>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</si>
  <si>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</si>
  <si>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</si>
  <si>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</si>
  <si>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</si>
  <si>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</si>
  <si>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</si>
  <si>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</si>
  <si>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</si>
  <si>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</si>
  <si>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</si>
  <si>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</si>
  <si>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</si>
  <si>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</si>
  <si>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</si>
  <si>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</si>
  <si>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</si>
  <si>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</si>
  <si>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</si>
  <si>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</si>
  <si>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</si>
  <si>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</si>
  <si>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</si>
  <si>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</si>
  <si>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</si>
  <si>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</si>
  <si>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</si>
  <si>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</si>
  <si>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</si>
  <si>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</si>
  <si>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</si>
  <si>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</si>
  <si>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</si>
  <si>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</si>
  <si>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</si>
  <si>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</si>
  <si>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</si>
  <si>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</si>
  <si>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</si>
  <si>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</si>
  <si>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</si>
  <si>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</si>
  <si>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</si>
  <si>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</si>
  <si>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</si>
  <si>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</si>
  <si>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</si>
  <si>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</si>
  <si>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</si>
  <si>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</si>
  <si>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</si>
  <si>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</si>
  <si>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</si>
  <si>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</si>
  <si>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</si>
  <si>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</si>
  <si>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</si>
  <si>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</si>
  <si>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</si>
  <si>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</si>
  <si>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</si>
  <si>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</si>
  <si>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</si>
  <si>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</si>
  <si>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</si>
  <si>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</si>
  <si>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</si>
  <si>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</si>
  <si>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</si>
  <si>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</si>
  <si>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</si>
  <si>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</si>
  <si>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</si>
  <si>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</si>
  <si>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</si>
  <si>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</si>
  <si>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</si>
  <si>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</si>
  <si>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</si>
  <si>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</si>
  <si>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</si>
  <si>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</si>
  <si>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</si>
  <si>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</si>
  <si>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</si>
  <si>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</si>
  <si>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</si>
  <si>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</si>
  <si>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</si>
  <si>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</si>
  <si>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</si>
  <si>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</si>
  <si>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</si>
  <si>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</si>
  <si>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</si>
  <si>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</si>
  <si>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</si>
  <si>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</si>
  <si>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</si>
  <si>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</si>
  <si>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</si>
  <si>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</si>
  <si>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</si>
  <si>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</si>
  <si>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</si>
  <si>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</si>
  <si>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</si>
  <si>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</si>
  <si>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</si>
  <si>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</si>
  <si>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</si>
  <si>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</si>
  <si>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</si>
  <si>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</si>
  <si>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</si>
  <si>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</si>
  <si>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</si>
  <si>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</si>
  <si>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</si>
  <si>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</si>
  <si>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</si>
  <si>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</si>
  <si>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</si>
  <si>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</si>
  <si>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</si>
  <si>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</si>
  <si>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</si>
  <si>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</si>
  <si>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</si>
  <si>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</si>
  <si>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</si>
  <si>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</si>
  <si>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</si>
  <si>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</si>
  <si>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</si>
  <si>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</si>
  <si>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</si>
  <si>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</si>
  <si>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</si>
  <si>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</si>
  <si>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</si>
  <si>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</si>
  <si>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</si>
  <si>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</si>
  <si>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</si>
  <si>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</si>
  <si>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</si>
  <si>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</si>
  <si>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</si>
  <si>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</si>
  <si>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</si>
  <si>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</si>
  <si>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</si>
  <si>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</si>
  <si>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</si>
  <si>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</si>
  <si>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</si>
  <si>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</si>
  <si>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</si>
  <si>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</si>
  <si>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</si>
  <si>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</si>
  <si>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</si>
  <si>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</si>
  <si>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</si>
  <si>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</si>
  <si>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</si>
  <si>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</si>
  <si>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</si>
  <si>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</si>
  <si>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</si>
  <si>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</si>
  <si>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</si>
  <si>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</si>
  <si>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</si>
  <si>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</si>
  <si>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</si>
  <si>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</si>
  <si>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</si>
  <si>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</si>
  <si>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</si>
  <si>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</si>
  <si>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</si>
  <si>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</si>
  <si>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</si>
  <si>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</si>
  <si>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</si>
  <si>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</si>
  <si>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</si>
  <si>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</si>
  <si>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</si>
  <si>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</si>
  <si>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</si>
  <si>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</si>
  <si>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</si>
  <si>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</si>
  <si>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</si>
  <si>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</si>
  <si>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</si>
  <si>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</si>
  <si>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</si>
  <si>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</si>
  <si>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</si>
  <si>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</si>
  <si>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</si>
  <si>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</si>
  <si>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</si>
  <si>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</si>
  <si>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</si>
  <si>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</si>
  <si>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</si>
  <si>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</si>
  <si>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</si>
  <si>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</si>
  <si>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</si>
  <si>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</si>
  <si>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</si>
  <si>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</si>
  <si>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</si>
  <si>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</si>
  <si>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</si>
  <si>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</si>
  <si>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</si>
  <si>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</si>
  <si>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</si>
  <si>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</si>
  <si>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</si>
  <si>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</si>
  <si>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</si>
  <si>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</si>
  <si>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</si>
  <si>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</si>
  <si>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</si>
  <si>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</si>
  <si>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</si>
  <si>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</si>
  <si>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</si>
  <si>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</si>
  <si>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</si>
  <si>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</si>
  <si>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</si>
  <si>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</si>
  <si>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</si>
  <si>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</si>
  <si>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</si>
  <si>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</si>
  <si>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</si>
  <si>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</si>
  <si>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</si>
  <si>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</si>
  <si>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</si>
  <si>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</si>
  <si>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</si>
  <si>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</si>
  <si>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</si>
  <si>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</si>
  <si>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</si>
  <si>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</si>
  <si>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</si>
  <si>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</si>
  <si>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</si>
  <si>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</si>
  <si>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</si>
  <si>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</si>
  <si>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</si>
  <si>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</si>
  <si>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</si>
  <si>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</si>
  <si>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</si>
  <si>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</si>
  <si>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</si>
  <si>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</si>
  <si>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</si>
  <si>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</si>
  <si>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</si>
  <si>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</si>
  <si>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</si>
  <si>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</si>
  <si>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</si>
  <si>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</si>
  <si>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</si>
  <si>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</si>
  <si>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</si>
  <si>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</si>
  <si>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</si>
  <si>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</si>
  <si>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</si>
  <si>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</si>
  <si>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</si>
  <si>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</si>
  <si>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</si>
  <si>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</si>
  <si>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</si>
  <si>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</si>
  <si>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</si>
  <si>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</si>
  <si>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</si>
  <si>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</si>
  <si>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</si>
  <si>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</si>
  <si>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</si>
  <si>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</si>
  <si>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</si>
  <si>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</si>
  <si>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</si>
  <si>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</si>
  <si>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</si>
  <si>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</si>
  <si>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</si>
  <si>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</si>
  <si>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</si>
  <si>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</si>
  <si>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</si>
  <si>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</si>
  <si>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</si>
  <si>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</si>
  <si>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</si>
  <si>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</si>
  <si>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</si>
  <si>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</si>
  <si>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</si>
  <si>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</si>
  <si>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</si>
  <si>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</si>
  <si>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</si>
  <si>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</si>
  <si>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</si>
  <si>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</si>
  <si>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</si>
  <si>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</si>
  <si>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</si>
  <si>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</si>
  <si>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</si>
  <si>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</si>
  <si>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</si>
  <si>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</si>
  <si>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</si>
  <si>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</si>
  <si>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</si>
  <si>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</si>
  <si>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</si>
  <si>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</si>
  <si>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</si>
  <si>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</si>
  <si>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</si>
  <si>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</si>
  <si>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</si>
  <si>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</si>
  <si>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</si>
  <si>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</si>
  <si>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</si>
  <si>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</si>
  <si>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</si>
  <si>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</si>
  <si>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</si>
  <si>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</si>
  <si>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</si>
  <si>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</si>
  <si>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</si>
  <si>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</si>
  <si>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</si>
  <si>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</si>
  <si>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</si>
  <si>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</si>
  <si>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</si>
  <si>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</si>
  <si>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</si>
  <si>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</si>
  <si>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</si>
  <si>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</si>
  <si>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</si>
  <si>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</si>
  <si>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</si>
  <si>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</si>
  <si>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</si>
  <si>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</si>
  <si>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</si>
  <si>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</si>
  <si>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</si>
  <si>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</si>
  <si>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</si>
  <si>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</si>
  <si>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</si>
  <si>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</si>
  <si>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</si>
  <si>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</si>
  <si>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</si>
  <si>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</si>
  <si>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</si>
  <si>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</si>
  <si>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</si>
  <si>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</si>
  <si>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</si>
  <si>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</si>
  <si>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</si>
  <si>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</si>
  <si>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</si>
  <si>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</si>
  <si>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</si>
  <si>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</si>
  <si>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</si>
  <si>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</si>
  <si>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</si>
  <si>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</si>
  <si>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</si>
  <si>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</si>
  <si>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</si>
  <si>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</si>
  <si>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</si>
  <si>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</si>
  <si>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</si>
  <si>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</si>
  <si>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</si>
  <si>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</si>
  <si>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</si>
  <si>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</si>
  <si>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</si>
  <si>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</si>
  <si>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</si>
  <si>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</si>
  <si>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</si>
  <si>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</si>
  <si>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</si>
  <si>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</si>
  <si>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</si>
  <si>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</si>
  <si>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</si>
  <si>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</si>
  <si>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</si>
  <si>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</si>
  <si>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</si>
  <si>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</si>
  <si>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</si>
  <si>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</si>
  <si>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</si>
  <si>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</si>
  <si>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</si>
  <si>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</si>
  <si>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</si>
  <si>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</si>
  <si>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</si>
  <si>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</si>
  <si>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</si>
  <si>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</si>
  <si>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</si>
  <si>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</si>
  <si>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</si>
  <si>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</si>
  <si>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</si>
  <si>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</si>
  <si>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</si>
  <si>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</si>
  <si>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</si>
  <si>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</si>
  <si>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</si>
  <si>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</si>
  <si>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</si>
  <si>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</si>
  <si>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</si>
  <si>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</si>
  <si>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</si>
  <si>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</si>
  <si>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</si>
  <si>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</si>
  <si>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</si>
  <si>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</si>
  <si>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</si>
  <si>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</si>
  <si>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</si>
  <si>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</si>
  <si>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</si>
  <si>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</si>
  <si>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</si>
  <si>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</si>
  <si>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</si>
  <si>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</si>
  <si>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</si>
  <si>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</si>
  <si>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</si>
  <si>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</si>
  <si>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</si>
  <si>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</si>
  <si>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</si>
  <si>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</si>
  <si>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</si>
  <si>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</si>
  <si>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</si>
  <si>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</si>
  <si>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</si>
  <si>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</si>
  <si>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</si>
  <si>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</si>
  <si>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</si>
  <si>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</si>
  <si>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</si>
  <si>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</si>
  <si>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</si>
  <si>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</si>
  <si>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</si>
  <si>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</si>
  <si>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</si>
  <si>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</si>
  <si>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</si>
  <si>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</si>
  <si>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</si>
  <si>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</si>
  <si>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</si>
  <si>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</si>
  <si>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</si>
  <si>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</si>
  <si>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</si>
  <si>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</si>
  <si>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</si>
  <si>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</si>
  <si>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</si>
  <si>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</si>
  <si>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</si>
  <si>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</si>
  <si>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</si>
  <si>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</si>
  <si>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</si>
  <si>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</si>
  <si>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</si>
  <si>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</si>
  <si>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</si>
  <si>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</si>
  <si>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</si>
  <si>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</si>
  <si>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</si>
  <si>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</si>
  <si>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</si>
  <si>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</si>
  <si>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</si>
  <si>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</si>
  <si>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</si>
  <si>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</si>
  <si>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</si>
  <si>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</si>
  <si>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</si>
  <si>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</si>
  <si>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</si>
  <si>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</si>
  <si>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</si>
  <si>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</si>
  <si>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</si>
  <si>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</si>
  <si>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</si>
  <si>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</si>
  <si>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</si>
  <si>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</si>
  <si>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</si>
  <si>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</si>
  <si>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</si>
  <si>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</si>
  <si>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</si>
  <si>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</si>
  <si>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</si>
  <si>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</si>
  <si>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</si>
  <si>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</si>
  <si>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</si>
  <si>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</si>
  <si>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</si>
  <si>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</si>
  <si>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</si>
  <si>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</si>
  <si>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</si>
  <si>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</si>
  <si>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</si>
  <si>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</si>
  <si>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</si>
  <si>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</si>
  <si>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</si>
  <si>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</si>
  <si>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</si>
  <si>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</si>
  <si>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</si>
  <si>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</si>
  <si>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</si>
  <si>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</si>
  <si>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</si>
  <si>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</si>
  <si>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</si>
  <si>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</si>
  <si>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</si>
  <si>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</si>
  <si>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</si>
  <si>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</si>
  <si>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</si>
  <si>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</si>
  <si>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</si>
  <si>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</si>
  <si>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</si>
  <si>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</si>
  <si>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</si>
  <si>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</si>
  <si>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</si>
  <si>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</si>
  <si>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</si>
  <si>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</si>
  <si>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</si>
  <si>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</si>
  <si>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</si>
  <si>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</si>
  <si>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</si>
  <si>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</si>
  <si>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</si>
  <si>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</si>
  <si>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</si>
  <si>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</si>
  <si>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</si>
  <si>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</si>
  <si>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</si>
  <si>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</si>
  <si>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</si>
  <si>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</si>
  <si>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</si>
  <si>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</si>
  <si>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</si>
  <si>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</si>
  <si>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</si>
  <si>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</si>
  <si>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</si>
  <si>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</si>
  <si>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</si>
  <si>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</si>
  <si>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</si>
  <si>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</si>
  <si>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</si>
  <si>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</si>
  <si>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</si>
  <si>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</si>
  <si>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</si>
  <si>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</si>
  <si>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</si>
  <si>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</si>
  <si>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</si>
  <si>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</si>
  <si>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</si>
  <si>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</si>
  <si>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</si>
  <si>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</si>
  <si>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</si>
  <si>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</si>
  <si>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</si>
  <si>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</si>
  <si>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</si>
  <si>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</si>
  <si>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</si>
  <si>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</si>
  <si>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</si>
  <si>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</si>
  <si>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</si>
  <si>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</si>
  <si>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</si>
  <si>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</si>
  <si>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</si>
  <si>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</si>
  <si>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</si>
  <si>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</si>
  <si>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</si>
  <si>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</si>
  <si>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</si>
  <si>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</si>
  <si>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</si>
  <si>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</si>
  <si>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</si>
  <si>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</si>
  <si>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</si>
  <si>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</si>
  <si>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</si>
  <si>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</si>
  <si>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</si>
  <si>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</si>
  <si>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</si>
  <si>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</si>
  <si>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</si>
  <si>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</si>
  <si>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</si>
  <si>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</si>
  <si>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</si>
  <si>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</si>
  <si>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</si>
  <si>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</si>
  <si>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</si>
  <si>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</si>
  <si>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</si>
  <si>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</si>
  <si>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</si>
  <si>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</si>
  <si>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</si>
  <si>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</si>
  <si>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</si>
  <si>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</si>
  <si>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</si>
  <si>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</si>
  <si>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</si>
  <si>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</si>
  <si>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</si>
  <si>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</si>
  <si>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</si>
  <si>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</si>
  <si>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</si>
  <si>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</si>
  <si>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</si>
  <si>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</si>
  <si>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</si>
  <si>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</si>
  <si>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</si>
  <si>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</si>
  <si>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</si>
  <si>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</si>
  <si>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</si>
  <si>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</si>
  <si>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</si>
  <si>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</si>
  <si>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</si>
  <si>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</si>
  <si>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</si>
  <si>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</si>
  <si>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</si>
  <si>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</si>
  <si>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</si>
  <si>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</si>
  <si>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</si>
  <si>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</si>
  <si>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</si>
  <si>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</si>
  <si>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</si>
  <si>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</si>
  <si>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</si>
  <si>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</si>
  <si>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</si>
  <si>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</si>
  <si>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</si>
  <si>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</si>
  <si>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</si>
  <si>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</si>
  <si>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</si>
  <si>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</si>
  <si>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</si>
  <si>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</si>
  <si>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</si>
  <si>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</si>
  <si>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</si>
  <si>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</si>
  <si>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</si>
  <si>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</si>
  <si>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</si>
  <si>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</si>
  <si>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</si>
  <si>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</si>
  <si>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</si>
  <si>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</si>
  <si>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</si>
  <si>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</si>
  <si>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</si>
  <si>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</si>
  <si>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</si>
  <si>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</si>
  <si>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</si>
  <si>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</si>
  <si>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</si>
  <si>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</si>
  <si>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</si>
  <si>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</si>
  <si>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</si>
  <si>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</si>
  <si>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</si>
  <si>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</si>
  <si>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</si>
  <si>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</si>
  <si>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</si>
  <si>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</si>
  <si>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</si>
  <si>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</si>
  <si>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</si>
  <si>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</si>
  <si>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</si>
  <si>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</si>
  <si>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</si>
  <si>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</si>
  <si>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</si>
  <si>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</si>
  <si>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</si>
  <si>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</si>
  <si>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</si>
  <si>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</si>
  <si>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</si>
  <si>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</si>
  <si>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</si>
  <si>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</si>
  <si>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</si>
  <si>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</si>
  <si>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</si>
  <si>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</si>
  <si>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</si>
  <si>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</si>
  <si>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</si>
  <si>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</si>
  <si>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</si>
  <si>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</si>
  <si>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</si>
  <si>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</si>
  <si>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</si>
  <si>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</si>
  <si>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</si>
  <si>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</si>
  <si>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</si>
  <si>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</si>
  <si>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</si>
  <si>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</si>
  <si>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</si>
  <si>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</si>
  <si>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</si>
  <si>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</si>
  <si>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</si>
  <si>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</si>
  <si>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</si>
  <si>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</si>
  <si>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</si>
  <si>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</si>
  <si>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</si>
  <si>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</si>
  <si>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</si>
  <si>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</si>
  <si>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</si>
  <si>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</si>
  <si>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</si>
  <si>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</si>
  <si>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</si>
  <si>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</si>
  <si>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</si>
  <si>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</si>
  <si>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</si>
  <si>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</si>
  <si>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</si>
  <si>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</si>
  <si>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</si>
  <si>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</si>
  <si>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</si>
  <si>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</si>
  <si>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</si>
  <si>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</si>
  <si>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</si>
  <si>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</si>
  <si>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</si>
  <si>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</si>
  <si>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</si>
  <si>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</si>
  <si>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</si>
  <si>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</si>
  <si>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</si>
  <si>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</si>
  <si>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</si>
  <si>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</si>
  <si>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</si>
  <si>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</si>
  <si>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</si>
  <si>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</si>
  <si>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</si>
  <si>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</si>
  <si>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</si>
  <si>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</si>
  <si>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</si>
  <si>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</si>
  <si>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</si>
  <si>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</si>
  <si>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</si>
  <si>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</si>
  <si>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</si>
  <si>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</si>
  <si>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</si>
  <si>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</si>
  <si>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</si>
  <si>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</si>
  <si>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</si>
  <si>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</si>
  <si>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</si>
  <si>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</si>
  <si>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</si>
  <si>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</si>
  <si>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</si>
  <si>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</si>
  <si>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</si>
  <si>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</si>
  <si>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</si>
  <si>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</si>
  <si>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</si>
  <si>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</si>
  <si>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</si>
  <si>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</si>
  <si>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</si>
  <si>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</si>
  <si>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</si>
  <si>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</si>
  <si>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</si>
  <si>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</si>
  <si>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</si>
  <si>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</si>
  <si>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</si>
  <si>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</si>
  <si>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</si>
  <si>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</si>
  <si>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</si>
  <si>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</si>
  <si>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</si>
  <si>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</si>
  <si>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</si>
  <si>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</si>
  <si>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</si>
  <si>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</si>
  <si>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</si>
  <si>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</si>
  <si>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</si>
  <si>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</si>
  <si>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</si>
  <si>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</si>
  <si>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</si>
  <si>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</si>
  <si>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</si>
  <si>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</si>
  <si>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</si>
  <si>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</si>
  <si>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</si>
  <si>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</si>
  <si>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</si>
  <si>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</si>
  <si>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</si>
  <si>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</si>
  <si>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</si>
  <si>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</si>
  <si>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</si>
  <si>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</si>
  <si>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</si>
  <si>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</si>
  <si>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</si>
  <si>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</si>
  <si>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</si>
  <si>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</si>
  <si>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</si>
  <si>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</si>
  <si>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</si>
  <si>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</si>
  <si>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</si>
  <si>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</si>
  <si>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</si>
  <si>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</si>
  <si>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</si>
  <si>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</si>
  <si>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</si>
  <si>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</si>
  <si>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</si>
  <si>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</si>
  <si>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</si>
  <si>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</si>
  <si>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</si>
  <si>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</si>
  <si>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</si>
  <si>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</si>
  <si>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</si>
  <si>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</si>
  <si>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</si>
  <si>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</si>
  <si>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</si>
  <si>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</si>
  <si>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</si>
  <si>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</si>
  <si>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</si>
  <si>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</si>
  <si>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</si>
  <si>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</si>
  <si>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</si>
  <si>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</si>
  <si>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</si>
  <si>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</si>
  <si>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</si>
  <si>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</si>
  <si>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</si>
  <si>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</si>
  <si>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</si>
  <si>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</si>
  <si>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</si>
  <si>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</si>
  <si>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</si>
  <si>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</si>
  <si>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</si>
  <si>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</si>
  <si>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</si>
  <si>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</si>
  <si>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</si>
  <si>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</si>
  <si>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</si>
  <si>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</si>
  <si>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</si>
  <si>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</si>
  <si>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</si>
  <si>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</si>
  <si>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</si>
  <si>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</si>
  <si>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</si>
  <si>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</si>
  <si>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</si>
  <si>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</si>
  <si>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</si>
  <si>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</si>
  <si>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</si>
  <si>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</si>
  <si>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</si>
  <si>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</si>
  <si>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</si>
  <si>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</si>
  <si>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</si>
  <si>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</si>
  <si>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</si>
  <si>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</si>
  <si>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</si>
  <si>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</si>
  <si>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</si>
  <si>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</si>
  <si>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</si>
  <si>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</si>
  <si>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</si>
  <si>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</si>
  <si>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</si>
  <si>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</si>
  <si>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</si>
  <si>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</si>
  <si>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</si>
  <si>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</si>
  <si>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</si>
  <si>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</si>
  <si>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</si>
  <si>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</si>
  <si>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</si>
  <si>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</si>
  <si>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</si>
  <si>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</si>
  <si>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</si>
  <si>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</si>
  <si>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</si>
  <si>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</si>
  <si>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</si>
  <si>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</si>
  <si>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</si>
  <si>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</si>
  <si>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</si>
  <si>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</si>
  <si>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</si>
  <si>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</si>
  <si>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</si>
  <si>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</si>
  <si>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</si>
  <si>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</si>
  <si>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</si>
  <si>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</si>
  <si>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</si>
  <si>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</si>
  <si>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</si>
  <si>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</si>
  <si>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</si>
  <si>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</si>
  <si>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</si>
  <si>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</si>
  <si>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</si>
  <si>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</si>
  <si>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</si>
  <si>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</si>
  <si>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</si>
  <si>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</si>
  <si>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</si>
  <si>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</si>
  <si>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</si>
  <si>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</si>
  <si>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</si>
  <si>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</si>
  <si>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</si>
  <si>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</si>
  <si>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</si>
  <si>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</si>
  <si>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</si>
  <si>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</si>
  <si>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</si>
  <si>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</si>
  <si>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</si>
  <si>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</si>
  <si>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</si>
  <si>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</si>
  <si>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</si>
  <si>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</si>
  <si>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</si>
  <si>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</si>
  <si>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</si>
  <si>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</si>
  <si>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</si>
  <si>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</si>
  <si>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</si>
  <si>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</si>
  <si>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</si>
  <si>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</si>
  <si>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</si>
  <si>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</si>
  <si>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</si>
  <si>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</si>
  <si>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</si>
  <si>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</si>
  <si>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</si>
  <si>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</si>
  <si>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</si>
  <si>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</si>
  <si>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</si>
  <si>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</si>
  <si>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</si>
  <si>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</si>
  <si>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</si>
  <si>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</si>
  <si>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</si>
  <si>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</si>
  <si>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</si>
  <si>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</si>
  <si>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</si>
  <si>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</si>
  <si>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</si>
  <si>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</si>
  <si>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</si>
  <si>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</si>
  <si>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</si>
  <si>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</si>
  <si>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</si>
  <si>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</si>
  <si>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</si>
  <si>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</si>
  <si>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</si>
  <si>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</si>
  <si>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</si>
  <si>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</si>
  <si>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</si>
  <si>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</si>
  <si>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</si>
  <si>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</si>
  <si>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</si>
  <si>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</si>
  <si>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</si>
  <si>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</si>
  <si>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</si>
  <si>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</si>
  <si>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</si>
  <si>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</si>
  <si>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</si>
  <si>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</si>
  <si>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</si>
  <si>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</si>
  <si>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</si>
  <si>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</si>
  <si>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</si>
  <si>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</si>
  <si>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</si>
  <si>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</si>
  <si>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</si>
  <si>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</si>
  <si>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</si>
  <si>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</si>
  <si>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</si>
  <si>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</si>
  <si>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</si>
  <si>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</si>
  <si>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</si>
  <si>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</si>
  <si>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</si>
  <si>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</si>
  <si>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</si>
  <si>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</si>
  <si>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</si>
  <si>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</si>
  <si>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</si>
  <si>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</si>
  <si>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</si>
  <si>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</si>
  <si>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</si>
  <si>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</si>
  <si>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</si>
  <si>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</si>
  <si>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</si>
  <si>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</si>
  <si>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</si>
  <si>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</si>
  <si>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</si>
  <si>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</si>
  <si>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</si>
  <si>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</si>
  <si>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</si>
  <si>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</si>
  <si>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</si>
  <si>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</si>
  <si>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</si>
  <si>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</si>
  <si>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</si>
  <si>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</si>
  <si>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</si>
  <si>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</si>
  <si>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</si>
  <si>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</si>
  <si>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</si>
  <si>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</si>
  <si>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</si>
  <si>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</si>
  <si>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</si>
  <si>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</si>
  <si>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</si>
  <si>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</si>
  <si>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</si>
  <si>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</si>
  <si>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</si>
  <si>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</si>
  <si>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</si>
  <si>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</si>
  <si>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</si>
  <si>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</si>
  <si>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</si>
  <si>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</si>
  <si>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</si>
  <si>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</si>
  <si>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</si>
  <si>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</si>
  <si>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</si>
  <si>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</si>
  <si>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</si>
  <si>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</si>
  <si>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</si>
  <si>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</si>
  <si>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</si>
  <si>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</si>
  <si>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</si>
  <si>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</si>
  <si>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</si>
  <si>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</si>
  <si>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</si>
  <si>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</si>
  <si>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</si>
  <si>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</si>
  <si>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</si>
  <si>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</si>
  <si>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</si>
  <si>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</si>
  <si>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</si>
  <si>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</si>
  <si>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</si>
  <si>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</si>
  <si>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</si>
  <si>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</si>
  <si>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</si>
  <si>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</si>
  <si>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</si>
  <si>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</si>
  <si>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</si>
  <si>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</si>
  <si>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</si>
  <si>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</si>
  <si>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</si>
  <si>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</si>
  <si>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</si>
  <si>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</si>
  <si>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</si>
  <si>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</si>
  <si>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</si>
  <si>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</si>
  <si>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</si>
  <si>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</si>
  <si>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</si>
  <si>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</si>
  <si>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</si>
  <si>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</si>
  <si>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</si>
  <si>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</si>
  <si>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</si>
  <si>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</si>
  <si>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</si>
  <si>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</si>
  <si>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</si>
  <si>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</si>
  <si>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</si>
  <si>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</si>
  <si>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</si>
  <si>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</si>
  <si>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</si>
  <si>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</si>
  <si>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</si>
  <si>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</si>
  <si>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</si>
  <si>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</si>
  <si>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</si>
  <si>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</si>
  <si>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</si>
  <si>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</si>
  <si>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</si>
  <si>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</si>
  <si>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</si>
  <si>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</si>
  <si>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</si>
  <si>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</si>
  <si>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</si>
  <si>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</si>
  <si>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</si>
  <si>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</si>
  <si>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</si>
  <si>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</si>
  <si>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</si>
  <si>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</si>
  <si>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</si>
  <si>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</si>
  <si>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</si>
  <si>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</si>
  <si>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</si>
  <si>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</si>
  <si>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</si>
  <si>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</si>
  <si>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</si>
  <si>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</si>
  <si>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</si>
  <si>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</si>
  <si>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</si>
  <si>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</si>
  <si>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</si>
  <si>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</si>
  <si>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</si>
  <si>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</si>
  <si>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</si>
  <si>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</si>
  <si>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</si>
  <si>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</si>
  <si>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</si>
  <si>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</si>
  <si>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</si>
  <si>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</si>
  <si>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</si>
  <si>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</si>
  <si>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</si>
  <si>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</si>
  <si>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</si>
  <si>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</si>
  <si>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</si>
  <si>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</si>
  <si>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</si>
  <si>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</si>
  <si>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</si>
  <si>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</si>
  <si>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</si>
  <si>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</si>
  <si>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</si>
  <si>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</si>
  <si>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</si>
  <si>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</si>
  <si>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</si>
  <si>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</si>
  <si>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</si>
  <si>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</si>
  <si>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</si>
  <si>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</si>
  <si>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</si>
  <si>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</si>
  <si>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</si>
  <si>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</si>
  <si>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</si>
  <si>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</si>
  <si>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</si>
  <si>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</si>
  <si>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</si>
  <si>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</si>
  <si>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</si>
  <si>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</si>
  <si>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</si>
  <si>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</si>
  <si>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</si>
  <si>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</si>
  <si>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</si>
  <si>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</si>
  <si>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</si>
  <si>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</si>
  <si>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</si>
  <si>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</si>
  <si>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</si>
  <si>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</si>
  <si>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</si>
  <si>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</si>
  <si>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</si>
  <si>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</si>
  <si>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</si>
  <si>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</si>
  <si>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</si>
  <si>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</si>
  <si>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</si>
  <si>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</si>
  <si>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</si>
  <si>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</si>
  <si>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</si>
  <si>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</si>
  <si>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</si>
  <si>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</si>
  <si>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</si>
  <si>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</si>
  <si>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</si>
  <si>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</si>
  <si>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</si>
  <si>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</si>
  <si>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</si>
  <si>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</si>
  <si>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</si>
  <si>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</si>
  <si>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</si>
  <si>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</si>
  <si>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</si>
  <si>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</si>
  <si>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</si>
  <si>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</si>
  <si>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</si>
  <si>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</si>
  <si>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</si>
  <si>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</si>
  <si>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</si>
  <si>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</si>
  <si>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</si>
  <si>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</si>
  <si>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</si>
  <si>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</si>
  <si>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</si>
  <si>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</si>
  <si>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</si>
  <si>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</si>
  <si>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</si>
  <si>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</si>
  <si>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</si>
  <si>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</si>
  <si>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</si>
  <si>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</si>
  <si>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</si>
  <si>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</si>
  <si>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</si>
  <si>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</si>
  <si>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</si>
  <si>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</si>
  <si>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</si>
  <si>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</si>
  <si>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</si>
  <si>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</si>
  <si>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</si>
  <si>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</si>
  <si>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</si>
  <si>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</si>
  <si>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</si>
  <si>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</si>
  <si>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</si>
  <si>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</si>
  <si>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</si>
  <si>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</si>
  <si>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</si>
  <si>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</si>
  <si>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</si>
  <si>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</si>
  <si>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</si>
  <si>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</si>
  <si>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</si>
  <si>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</si>
  <si>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</si>
  <si>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</si>
  <si>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</si>
  <si>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</si>
  <si>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</si>
  <si>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</si>
  <si>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</si>
  <si>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</si>
  <si>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</si>
  <si>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</si>
  <si>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</si>
  <si>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</si>
  <si>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</si>
  <si>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</si>
  <si>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</si>
  <si>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</si>
  <si>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</si>
  <si>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</si>
  <si>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</si>
  <si>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</si>
  <si>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</si>
  <si>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</si>
  <si>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</si>
  <si>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</si>
  <si>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</si>
  <si>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</si>
  <si>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</si>
  <si>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</si>
  <si>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</si>
  <si>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</si>
  <si>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</si>
  <si>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</si>
  <si>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</si>
  <si>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</si>
  <si>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</si>
  <si>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</si>
  <si>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</si>
  <si>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</si>
  <si>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</si>
  <si>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</si>
  <si>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</si>
  <si>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</si>
  <si>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</si>
  <si>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</si>
  <si>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</si>
  <si>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</si>
  <si>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</si>
  <si>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</si>
  <si>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</si>
  <si>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</si>
  <si>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</si>
  <si>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</si>
  <si>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</si>
  <si>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</si>
  <si>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</si>
  <si>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</si>
  <si>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</si>
  <si>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</si>
  <si>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</si>
  <si>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</si>
  <si>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</si>
  <si>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</si>
  <si>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</si>
  <si>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</si>
  <si>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</si>
  <si>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</si>
  <si>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</si>
  <si>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</si>
  <si>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</si>
  <si>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</si>
  <si>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</si>
  <si>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</si>
  <si>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</si>
  <si>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</si>
  <si>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</si>
  <si>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</si>
  <si>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</si>
  <si>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</si>
  <si>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</si>
  <si>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</si>
  <si>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</si>
  <si>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</si>
  <si>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</si>
  <si>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</si>
  <si>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</si>
  <si>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</si>
  <si>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</si>
  <si>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</si>
  <si>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</si>
  <si>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</si>
  <si>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</si>
  <si>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</si>
  <si>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</si>
  <si>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</si>
  <si>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</si>
  <si>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</si>
  <si>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</si>
  <si>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</si>
  <si>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</si>
  <si>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</si>
  <si>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</si>
  <si>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</si>
  <si>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</si>
  <si>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</si>
  <si>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</si>
  <si>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</si>
  <si>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</si>
  <si>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</si>
  <si>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</si>
  <si>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</si>
  <si>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</si>
  <si>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</si>
  <si>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</si>
  <si>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</si>
  <si>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</si>
  <si>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</si>
  <si>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</si>
  <si>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</si>
  <si>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</si>
  <si>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</si>
  <si>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</si>
  <si>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</si>
  <si>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</si>
  <si>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</si>
  <si>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</si>
  <si>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</si>
  <si>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</si>
  <si>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</si>
  <si>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</si>
  <si>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</si>
  <si>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</si>
  <si>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</si>
  <si>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</si>
  <si>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</si>
  <si>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</si>
  <si>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</si>
  <si>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</si>
  <si>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</si>
  <si>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</si>
  <si>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</si>
  <si>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</si>
  <si>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</si>
  <si>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</si>
  <si>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</si>
  <si>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</si>
  <si>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</si>
  <si>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</si>
  <si>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</si>
  <si>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</si>
  <si>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</si>
  <si>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</si>
  <si>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</si>
  <si>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</si>
  <si>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</si>
  <si>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</si>
  <si>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</si>
  <si>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</si>
  <si>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</si>
  <si>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</si>
  <si>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</si>
  <si>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</si>
  <si>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</si>
  <si>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</si>
  <si>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</si>
  <si>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</si>
  <si>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</si>
  <si>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</si>
  <si>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</si>
  <si>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</si>
  <si>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</si>
  <si>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</si>
  <si>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</si>
  <si>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</si>
  <si>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</si>
  <si>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</si>
  <si>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</si>
  <si>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</si>
  <si>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</si>
  <si>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</si>
  <si>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</si>
  <si>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</si>
  <si>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</si>
  <si>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</si>
  <si>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</si>
  <si>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</si>
  <si>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</si>
  <si>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</si>
  <si>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</si>
  <si>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</si>
  <si>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</si>
  <si>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</si>
  <si>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</si>
  <si>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</si>
  <si>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</si>
  <si>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</si>
  <si>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</si>
  <si>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</si>
  <si>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</si>
  <si>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</si>
  <si>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</si>
  <si>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</si>
  <si>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</si>
  <si>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</si>
  <si>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</si>
  <si>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</si>
  <si>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</si>
  <si>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</si>
  <si>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</si>
  <si>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</si>
  <si>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</si>
  <si>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</si>
  <si>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</si>
  <si>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</si>
  <si>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</si>
  <si>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</si>
  <si>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</si>
  <si>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</si>
  <si>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</si>
  <si>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</si>
  <si>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</si>
  <si>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</si>
  <si>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</si>
  <si>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</si>
  <si>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</si>
  <si>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</si>
  <si>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</si>
  <si>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</si>
  <si>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</si>
  <si>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</si>
  <si>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</si>
  <si>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</si>
  <si>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</si>
  <si>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</si>
  <si>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</si>
  <si>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</si>
  <si>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</si>
  <si>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</si>
  <si>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</si>
  <si>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</si>
  <si>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</si>
  <si>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</si>
  <si>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</si>
  <si>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</si>
  <si>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</si>
  <si>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</si>
  <si>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</si>
  <si>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</si>
  <si>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</si>
  <si>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</si>
  <si>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</si>
  <si>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</si>
  <si>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</si>
  <si>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</si>
  <si>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</si>
  <si>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</si>
  <si>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</si>
  <si>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</si>
  <si>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</si>
  <si>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</si>
  <si>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</si>
  <si>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</si>
  <si>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</si>
  <si>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</si>
  <si>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</si>
  <si>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</si>
  <si>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</si>
  <si>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</si>
  <si>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</si>
  <si>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</si>
  <si>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</si>
  <si>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</si>
  <si>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</si>
  <si>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</si>
  <si>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</si>
  <si>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</si>
  <si>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</si>
  <si>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</si>
  <si>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</si>
  <si>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</si>
  <si>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</si>
  <si>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</si>
  <si>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</si>
  <si>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</si>
  <si>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</si>
  <si>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</si>
  <si>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</si>
  <si>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</si>
  <si>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</si>
  <si>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</si>
  <si>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</si>
  <si>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</si>
  <si>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</si>
  <si>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</si>
  <si>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</si>
  <si>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</si>
  <si>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</si>
  <si>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</si>
  <si>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</si>
  <si>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</si>
  <si>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</si>
  <si>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</si>
  <si>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</si>
  <si>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</si>
  <si>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</si>
  <si>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</si>
  <si>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</si>
  <si>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</si>
  <si>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</si>
  <si>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</si>
  <si>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</si>
  <si>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</si>
  <si>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</si>
  <si>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</si>
  <si>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</si>
  <si>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</si>
  <si>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</si>
  <si>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</si>
  <si>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</si>
  <si>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</si>
  <si>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</si>
  <si>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</si>
  <si>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</si>
  <si>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</si>
  <si>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</si>
  <si>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</si>
  <si>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</si>
  <si>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</si>
  <si>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</si>
  <si>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</si>
  <si>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</si>
  <si>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</si>
  <si>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</si>
  <si>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</si>
  <si>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</si>
  <si>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</si>
  <si>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</si>
  <si>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</si>
  <si>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</si>
  <si>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</si>
  <si>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</si>
  <si>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</si>
  <si>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</si>
  <si>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</si>
  <si>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</si>
  <si>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</si>
  <si>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</si>
  <si>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</si>
  <si>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</si>
  <si>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</si>
  <si>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</si>
  <si>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</si>
  <si>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</si>
  <si>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</si>
  <si>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</si>
  <si>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</si>
  <si>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</si>
  <si>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</si>
  <si>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</si>
  <si>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</si>
  <si>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</si>
  <si>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</si>
  <si>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</si>
  <si>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</si>
  <si>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</si>
  <si>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</si>
  <si>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</si>
  <si>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</si>
  <si>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</si>
  <si>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</si>
  <si>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</si>
  <si>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</si>
  <si>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</si>
  <si>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</si>
  <si>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</si>
  <si>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</si>
  <si>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</si>
  <si>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</si>
  <si>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</si>
  <si>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</si>
  <si>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</si>
  <si>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</si>
  <si>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</si>
  <si>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</si>
  <si>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</si>
  <si>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</si>
  <si>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</si>
  <si>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</si>
  <si>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</si>
  <si>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</si>
  <si>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</si>
  <si>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</si>
  <si>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</si>
  <si>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</si>
  <si>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</si>
  <si>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</si>
  <si>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</si>
  <si>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</si>
  <si>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</si>
  <si>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</si>
  <si>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</si>
  <si>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</si>
  <si>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</si>
  <si>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</si>
  <si>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</si>
  <si>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</si>
  <si>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</si>
  <si>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</si>
  <si>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</si>
  <si>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</si>
  <si>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</si>
  <si>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</si>
  <si>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</si>
  <si>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</si>
  <si>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</si>
  <si>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</si>
  <si>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</si>
  <si>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</si>
  <si>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</si>
  <si>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</si>
  <si>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</si>
  <si>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</si>
  <si>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</si>
  <si>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</si>
  <si>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</si>
  <si>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</si>
  <si>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</si>
  <si>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</si>
  <si>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</si>
  <si>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</si>
  <si>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</si>
  <si>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</si>
  <si>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</si>
  <si>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</si>
  <si>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</si>
  <si>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</si>
  <si>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</si>
  <si>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</si>
  <si>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</si>
  <si>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</si>
  <si>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</si>
  <si>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</si>
  <si>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</si>
  <si>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</si>
  <si>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</si>
  <si>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</si>
  <si>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</si>
  <si>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</si>
  <si>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</si>
  <si>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</si>
  <si>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</si>
  <si>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</si>
  <si>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</si>
  <si>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</si>
  <si>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</si>
  <si>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</si>
  <si>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</si>
  <si>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</si>
  <si>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</si>
  <si>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</si>
  <si>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</si>
  <si>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</si>
  <si>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</si>
  <si>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</si>
  <si>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</si>
  <si>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</si>
  <si>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</si>
  <si>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</si>
  <si>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</si>
  <si>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</si>
  <si>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</si>
  <si>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</si>
  <si>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</si>
  <si>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</si>
  <si>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</si>
  <si>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</si>
  <si>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</si>
  <si>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</si>
  <si>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</si>
  <si>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</si>
  <si>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</si>
  <si>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</si>
  <si>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</si>
  <si>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</si>
  <si>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</si>
  <si>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</si>
  <si>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</si>
  <si>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</si>
  <si>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</si>
  <si>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</si>
  <si>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</si>
  <si>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</si>
  <si>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</si>
  <si>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</si>
  <si>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</si>
  <si>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</si>
  <si>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</si>
  <si>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</si>
  <si>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</si>
  <si>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</si>
  <si>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</si>
  <si>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</si>
  <si>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</si>
  <si>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</si>
  <si>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</si>
  <si>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</si>
  <si>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</si>
  <si>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</si>
  <si>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</si>
  <si>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</si>
  <si>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</si>
  <si>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</si>
  <si>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</si>
  <si>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</si>
  <si>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</si>
  <si>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</si>
  <si>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</si>
  <si>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</si>
  <si>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</si>
  <si>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</si>
  <si>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</si>
  <si>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</si>
  <si>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</si>
  <si>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</si>
  <si>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</si>
  <si>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</si>
  <si>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</si>
  <si>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</si>
  <si>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</si>
  <si>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</si>
  <si>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</si>
  <si>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</si>
  <si>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</si>
  <si>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</si>
  <si>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</si>
  <si>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</si>
  <si>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</si>
  <si>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</si>
  <si>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</si>
  <si>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</si>
  <si>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</si>
  <si>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</si>
  <si>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</si>
  <si>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</si>
  <si>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</si>
  <si>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</si>
  <si>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</si>
  <si>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</si>
  <si>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</si>
  <si>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</si>
  <si>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</si>
  <si>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</si>
  <si>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</si>
  <si>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</si>
  <si>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</si>
  <si>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</si>
  <si>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</si>
  <si>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</si>
  <si>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</si>
  <si>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</si>
  <si>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</si>
  <si>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</si>
  <si>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</si>
  <si>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</si>
  <si>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</si>
  <si>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</si>
  <si>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</si>
  <si>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</si>
  <si>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</si>
  <si>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</si>
  <si>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</si>
  <si>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</si>
  <si>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</si>
  <si>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</si>
  <si>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</si>
  <si>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</si>
  <si>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</si>
  <si>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</si>
  <si>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</si>
  <si>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</si>
  <si>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</si>
  <si>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</si>
  <si>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</si>
  <si>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</si>
  <si>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</si>
  <si>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</si>
  <si>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</si>
  <si>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</si>
  <si>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</si>
  <si>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</si>
  <si>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</si>
  <si>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</si>
  <si>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</si>
  <si>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</si>
  <si>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</si>
  <si>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</si>
  <si>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</si>
  <si>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</si>
  <si>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</si>
  <si>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</si>
  <si>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</si>
  <si>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</si>
  <si>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</si>
  <si>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</si>
  <si>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</si>
  <si>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</si>
  <si>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</si>
  <si>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</si>
  <si>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</si>
  <si>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</si>
  <si>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</si>
  <si>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</si>
  <si>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</si>
  <si>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</si>
  <si>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</si>
  <si>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</si>
  <si>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</si>
  <si>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</si>
  <si>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</si>
  <si>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</si>
  <si>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</si>
  <si>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</si>
  <si>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</si>
  <si>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</si>
  <si>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</si>
  <si>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</si>
  <si>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</si>
  <si>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</si>
  <si>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</si>
  <si>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</si>
  <si>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</si>
  <si>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</si>
  <si>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</si>
  <si>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</si>
  <si>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</si>
  <si>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</si>
  <si>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</si>
  <si>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</si>
  <si>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</si>
  <si>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</si>
  <si>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</si>
  <si>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</si>
  <si>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</si>
  <si>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</si>
  <si>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</si>
  <si>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</si>
  <si>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</si>
  <si>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</si>
  <si>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</si>
  <si>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</si>
  <si>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</si>
  <si>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</si>
  <si>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</si>
  <si>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</si>
  <si>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</si>
  <si>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</si>
  <si>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</si>
  <si>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</si>
  <si>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</si>
  <si>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</si>
  <si>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</si>
  <si>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</si>
  <si>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</si>
  <si>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</si>
  <si>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</si>
  <si>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</si>
  <si>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</si>
  <si>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</si>
  <si>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</si>
  <si>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</si>
  <si>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</si>
  <si>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</si>
  <si>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</si>
  <si>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</si>
  <si>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</si>
  <si>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</si>
  <si>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</si>
  <si>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</si>
  <si>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</si>
  <si>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</si>
  <si>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</si>
  <si>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</si>
  <si>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</si>
  <si>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</si>
  <si>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</si>
  <si>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</si>
  <si>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</si>
  <si>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</si>
  <si>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</si>
  <si>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</si>
  <si>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</si>
  <si>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</si>
  <si>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</si>
  <si>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</si>
  <si>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</si>
  <si>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</si>
  <si>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</si>
  <si>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</si>
  <si>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</si>
  <si>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</si>
  <si>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</si>
  <si>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</si>
  <si>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</si>
  <si>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</si>
  <si>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</si>
  <si>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</si>
  <si>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</si>
  <si>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</si>
  <si>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</si>
  <si>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</si>
  <si>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</si>
  <si>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</si>
  <si>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</si>
  <si>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</si>
  <si>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</si>
  <si>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</si>
  <si>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</si>
  <si>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</si>
  <si>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</si>
  <si>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</si>
  <si>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</si>
  <si>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</si>
  <si>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</si>
  <si>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</si>
  <si>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</si>
  <si>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</si>
  <si>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</si>
  <si>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</si>
  <si>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</si>
  <si>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</si>
  <si>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</si>
  <si>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</si>
  <si>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</si>
  <si>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</si>
  <si>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</si>
  <si>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</si>
  <si>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</si>
  <si>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</si>
  <si>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</si>
  <si>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</si>
  <si>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</si>
  <si>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</si>
  <si>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</si>
  <si>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</si>
  <si>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</si>
  <si>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</si>
  <si>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</si>
  <si>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</si>
  <si>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</si>
  <si>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</si>
  <si>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</si>
  <si>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</si>
  <si>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</si>
  <si>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</si>
  <si>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</si>
  <si>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</si>
  <si>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</si>
  <si>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</si>
  <si>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</si>
  <si>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</si>
  <si>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</si>
  <si>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</si>
  <si>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</si>
  <si>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</si>
  <si>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</si>
  <si>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</si>
  <si>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</si>
  <si>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</si>
  <si>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</si>
  <si>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</si>
  <si>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</si>
  <si>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</si>
  <si>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</si>
  <si>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</si>
  <si>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</si>
  <si>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</si>
  <si>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</si>
  <si>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</si>
  <si>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</si>
  <si>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</si>
  <si>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</si>
  <si>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</si>
  <si>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</si>
  <si>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</si>
  <si>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</si>
  <si>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</si>
  <si>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</si>
  <si>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</si>
  <si>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</si>
  <si>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</si>
  <si>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</si>
  <si>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</si>
  <si>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</si>
  <si>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</si>
  <si>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</si>
  <si>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</si>
  <si>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</si>
  <si>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</si>
  <si>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</si>
  <si>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</si>
  <si>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</si>
  <si>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</si>
  <si>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</si>
  <si>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</si>
  <si>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</si>
  <si>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</si>
  <si>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</si>
  <si>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</si>
  <si>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</si>
  <si>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</si>
  <si>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</si>
  <si>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</si>
  <si>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</si>
  <si>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</si>
  <si>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</si>
  <si>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</si>
  <si>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</si>
  <si>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</si>
  <si>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</si>
  <si>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</si>
  <si>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</si>
  <si>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</si>
  <si>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</si>
  <si>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</si>
  <si>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</si>
  <si>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</si>
  <si>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</si>
  <si>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</si>
  <si>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</si>
  <si>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</si>
  <si>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</si>
  <si>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</si>
  <si>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</si>
  <si>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</si>
  <si>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</si>
  <si>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</si>
  <si>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</si>
  <si>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</si>
  <si>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</si>
  <si>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</si>
  <si>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</si>
  <si>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</si>
  <si>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</si>
  <si>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</si>
  <si>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</si>
  <si>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</si>
  <si>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</si>
  <si>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</si>
  <si>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</si>
  <si>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</si>
  <si>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</si>
  <si>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</si>
  <si>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</si>
  <si>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</si>
  <si>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</si>
  <si>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</si>
  <si>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</si>
  <si>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</si>
  <si>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</si>
  <si>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</si>
  <si>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</si>
  <si>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</si>
  <si>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</si>
  <si>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</si>
  <si>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</si>
  <si>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</si>
  <si>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</si>
  <si>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</si>
  <si>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</si>
  <si>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</si>
  <si>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</si>
  <si>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</si>
  <si>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</si>
  <si>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</si>
  <si>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</si>
  <si>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</si>
  <si>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</si>
  <si>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</si>
  <si>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</si>
  <si>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</si>
  <si>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</si>
  <si>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</si>
  <si>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</si>
  <si>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</si>
  <si>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</si>
  <si>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</si>
  <si>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</si>
  <si>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</si>
  <si>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</si>
  <si>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</si>
  <si>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</si>
  <si>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</si>
  <si>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</si>
  <si>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</si>
  <si>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</si>
  <si>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</si>
  <si>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</si>
  <si>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</si>
  <si>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</si>
  <si>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</si>
  <si>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</si>
  <si>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</si>
  <si>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</si>
  <si>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</si>
  <si>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</si>
  <si>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</si>
  <si>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</si>
  <si>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</si>
  <si>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</si>
  <si>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</si>
  <si>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</si>
  <si>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</si>
  <si>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</si>
  <si>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</si>
  <si>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</si>
  <si>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</si>
  <si>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</si>
  <si>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</si>
  <si>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</si>
  <si>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</si>
  <si>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</si>
  <si>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</si>
  <si>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</si>
  <si>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</si>
  <si>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</si>
  <si>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</si>
  <si>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</si>
  <si>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</si>
  <si>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</si>
  <si>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</si>
  <si>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</si>
  <si>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</si>
  <si>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</si>
  <si>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</si>
  <si>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</si>
  <si>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</si>
  <si>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</si>
  <si>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</si>
  <si>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</si>
  <si>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</si>
  <si>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</si>
  <si>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</si>
  <si>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</si>
  <si>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</si>
  <si>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</si>
  <si>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</si>
  <si>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</si>
  <si>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</si>
  <si>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</si>
  <si>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</si>
  <si>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</si>
  <si>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</si>
  <si>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</si>
  <si>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</si>
  <si>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</si>
  <si>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</si>
  <si>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</si>
  <si>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</si>
  <si>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</si>
  <si>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</si>
  <si>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</si>
  <si>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</si>
  <si>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</si>
  <si>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</si>
  <si>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</si>
  <si>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</si>
  <si>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</si>
  <si>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</si>
  <si>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</si>
  <si>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</si>
  <si>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</si>
  <si>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</si>
  <si>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</si>
  <si>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</si>
  <si>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</si>
  <si>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</si>
  <si>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</si>
  <si>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</si>
  <si>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</si>
  <si>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</si>
  <si>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</si>
  <si>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</si>
  <si>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</si>
  <si>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</si>
  <si>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</si>
  <si>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</si>
  <si>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</si>
  <si>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</si>
  <si>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</si>
  <si>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</si>
  <si>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</si>
  <si>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</si>
  <si>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</si>
  <si>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</si>
  <si>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</si>
  <si>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</si>
  <si>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</si>
  <si>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</si>
  <si>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</si>
  <si>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</si>
  <si>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</si>
  <si>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</si>
  <si>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</si>
  <si>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</si>
  <si>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</si>
  <si>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</si>
  <si>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</si>
  <si>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</si>
  <si>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</si>
  <si>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</si>
  <si>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</si>
  <si>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</si>
  <si>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</si>
  <si>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</si>
  <si>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</si>
  <si>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</si>
  <si>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</si>
  <si>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</si>
  <si>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</si>
  <si>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</si>
  <si>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</si>
  <si>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</si>
  <si>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</si>
  <si>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</si>
  <si>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</si>
  <si>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</si>
  <si>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</si>
  <si>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</si>
  <si>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</si>
  <si>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</si>
  <si>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</si>
  <si>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</si>
  <si>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</si>
  <si>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</si>
  <si>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</si>
  <si>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</si>
  <si>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</si>
  <si>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</si>
  <si>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</si>
  <si>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</si>
  <si>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</si>
  <si>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</si>
  <si>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</si>
  <si>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</si>
  <si>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</si>
  <si>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</si>
  <si>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</si>
  <si>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</si>
  <si>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</si>
  <si>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</si>
  <si>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</si>
  <si>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</si>
  <si>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</si>
  <si>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</si>
  <si>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</si>
  <si>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</si>
  <si>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</si>
  <si>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</si>
  <si>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</si>
  <si>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</si>
  <si>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</si>
  <si>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</si>
  <si>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</si>
  <si>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</si>
  <si>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</si>
  <si>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</si>
  <si>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</si>
  <si>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</si>
  <si>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</si>
  <si>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</si>
  <si>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</si>
  <si>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</si>
  <si>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</si>
  <si>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</si>
  <si>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</si>
  <si>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</si>
  <si>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</si>
  <si>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</si>
  <si>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</si>
  <si>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</si>
  <si>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</si>
  <si>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</si>
  <si>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</si>
  <si>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</si>
  <si>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</si>
  <si>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</si>
  <si>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</si>
  <si>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</si>
  <si>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</si>
  <si>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</si>
  <si>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</si>
  <si>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</si>
  <si>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</si>
  <si>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</si>
  <si>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</si>
  <si>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</si>
  <si>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</si>
  <si>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</si>
  <si>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</si>
  <si>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</si>
  <si>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</si>
  <si>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</si>
  <si>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</si>
  <si>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</si>
  <si>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</si>
  <si>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</si>
  <si>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</si>
  <si>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</si>
  <si>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</si>
  <si>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</si>
  <si>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</si>
  <si>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</si>
  <si>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</si>
  <si>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</si>
  <si>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</si>
  <si>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</si>
  <si>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</si>
  <si>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</si>
  <si>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</si>
  <si>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</si>
  <si>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</si>
  <si>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</si>
  <si>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</si>
  <si>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</si>
  <si>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</si>
  <si>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</si>
  <si>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</si>
  <si>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</si>
  <si>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</si>
  <si>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</si>
  <si>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</si>
  <si>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</si>
  <si>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</si>
  <si>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</si>
  <si>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</si>
  <si>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</si>
  <si>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</si>
  <si>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</si>
  <si>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</si>
  <si>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</si>
  <si>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</si>
  <si>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</si>
  <si>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</si>
  <si>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</si>
  <si>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</si>
  <si>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</si>
  <si>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</si>
  <si>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</si>
  <si>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</si>
  <si>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</si>
  <si>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</si>
  <si>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</si>
  <si>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</si>
  <si>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</si>
  <si>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</si>
  <si>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</si>
  <si>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</si>
  <si>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</si>
  <si>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</si>
  <si>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</si>
  <si>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</si>
  <si>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</si>
  <si>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</si>
  <si>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</si>
  <si>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</si>
  <si>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</si>
  <si>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</si>
  <si>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</si>
  <si>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</si>
  <si>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</si>
  <si>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</si>
  <si>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</si>
  <si>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</si>
  <si>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</si>
  <si>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</si>
  <si>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</si>
  <si>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</si>
  <si>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</si>
  <si>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</si>
  <si>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</si>
  <si>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</si>
  <si>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</si>
  <si>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</si>
  <si>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</si>
  <si>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</si>
  <si>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</si>
  <si>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</si>
  <si>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</si>
  <si>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</si>
  <si>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</si>
  <si>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</si>
  <si>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</si>
  <si>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</si>
  <si>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</si>
  <si>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</si>
  <si>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</si>
  <si>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</si>
  <si>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</si>
  <si>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</si>
  <si>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</si>
  <si>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</si>
  <si>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</si>
  <si>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</si>
  <si>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</si>
  <si>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</si>
  <si>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</si>
  <si>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</si>
  <si>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</si>
  <si>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</si>
  <si>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</si>
  <si>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</si>
  <si>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</si>
  <si>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</si>
  <si>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</si>
  <si>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</si>
  <si>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</si>
  <si>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</si>
  <si>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</si>
  <si>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</si>
  <si>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</si>
  <si>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</si>
  <si>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</si>
  <si>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</si>
  <si>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</si>
  <si>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</si>
  <si>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</si>
  <si>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</si>
  <si>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</si>
  <si>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</si>
  <si>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</si>
  <si>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</si>
  <si>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</si>
  <si>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</si>
  <si>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</si>
  <si>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</si>
  <si>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</si>
  <si>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</si>
  <si>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</si>
  <si>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</si>
  <si>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</si>
  <si>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</si>
  <si>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</si>
  <si>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</si>
  <si>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</si>
  <si>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</si>
  <si>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</si>
  <si>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</si>
  <si>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</si>
  <si>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</si>
  <si>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</si>
  <si>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</si>
  <si>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</si>
  <si>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</si>
  <si>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</si>
  <si>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</si>
  <si>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</si>
  <si>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</si>
  <si>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</si>
  <si>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</si>
  <si>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</si>
  <si>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</si>
  <si>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</si>
  <si>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</si>
  <si>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</si>
  <si>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</si>
  <si>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</si>
  <si>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</si>
  <si>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</si>
  <si>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</si>
  <si>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</si>
  <si>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</si>
  <si>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</si>
  <si>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</si>
  <si>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</si>
  <si>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</si>
  <si>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</si>
  <si>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</si>
  <si>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</si>
  <si>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</si>
  <si>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</si>
  <si>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</si>
  <si>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</si>
  <si>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</si>
  <si>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</si>
  <si>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</si>
  <si>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</si>
  <si>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</si>
  <si>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</si>
  <si>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</si>
  <si>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</si>
  <si>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</si>
  <si>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</si>
  <si>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</si>
  <si>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</si>
  <si>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</si>
  <si>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</si>
  <si>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</si>
  <si>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</si>
  <si>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</si>
  <si>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</si>
  <si>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</si>
  <si>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</si>
  <si>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</si>
  <si>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</si>
  <si>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</si>
  <si>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</si>
  <si>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</si>
  <si>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</si>
  <si>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</si>
  <si>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</si>
  <si>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</si>
  <si>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</si>
  <si>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</si>
  <si>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</si>
  <si>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</si>
  <si>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</si>
  <si>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</si>
  <si>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</si>
  <si>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</si>
  <si>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</si>
  <si>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</si>
  <si>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</si>
  <si>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</si>
  <si>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</si>
  <si>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</si>
  <si>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</si>
  <si>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</si>
  <si>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</si>
  <si>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</si>
  <si>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</si>
  <si>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</si>
  <si>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</si>
  <si>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</si>
  <si>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</si>
  <si>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</si>
  <si>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</si>
  <si>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</si>
  <si>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</si>
  <si>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</si>
  <si>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</si>
  <si>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</si>
  <si>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</si>
  <si>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</si>
  <si>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</si>
  <si>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</si>
  <si>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</si>
  <si>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</si>
  <si>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</si>
  <si>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</si>
  <si>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</si>
  <si>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</si>
  <si>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</si>
  <si>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</si>
  <si>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</si>
  <si>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</si>
  <si>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</si>
  <si>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</si>
  <si>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</si>
  <si>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</si>
  <si>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</si>
  <si>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</si>
  <si>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</si>
  <si>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</si>
  <si>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</si>
  <si>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</si>
  <si>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</si>
  <si>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</si>
  <si>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</si>
  <si>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</si>
  <si>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</si>
  <si>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</si>
  <si>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</si>
  <si>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</si>
  <si>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</si>
  <si>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</si>
  <si>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</si>
  <si>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</si>
  <si>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</si>
  <si>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</si>
  <si>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</si>
  <si>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</si>
  <si>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</si>
  <si>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</si>
  <si>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</si>
  <si>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</si>
  <si>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</si>
  <si>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</si>
  <si>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</si>
  <si>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</si>
  <si>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</si>
  <si>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</si>
  <si>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</si>
  <si>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</si>
  <si>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</si>
  <si>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</si>
  <si>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</si>
  <si>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</si>
  <si>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</si>
  <si>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</si>
  <si>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</si>
  <si>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</si>
  <si>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</si>
  <si>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</si>
  <si>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</si>
  <si>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</si>
  <si>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</si>
  <si>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</si>
  <si>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</si>
  <si>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</si>
  <si>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</si>
  <si>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</si>
  <si>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</si>
  <si>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</si>
  <si>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</si>
  <si>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</si>
  <si>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</si>
  <si>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</si>
  <si>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</si>
  <si>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</si>
  <si>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</si>
  <si>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</si>
  <si>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</si>
  <si>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</si>
  <si>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</si>
  <si>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</si>
  <si>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</si>
  <si>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</si>
  <si>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</si>
  <si>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</si>
  <si>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</si>
  <si>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</si>
  <si>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</si>
  <si>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</si>
  <si>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</si>
  <si>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</si>
  <si>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</si>
  <si>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</si>
  <si>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</si>
  <si>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</si>
  <si>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</si>
  <si>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</si>
  <si>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</si>
  <si>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</si>
  <si>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</si>
  <si>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</si>
  <si>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</si>
  <si>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</si>
  <si>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</si>
  <si>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</si>
  <si>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</si>
  <si>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</si>
  <si>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</si>
  <si>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</si>
  <si>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</si>
  <si>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</si>
  <si>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</si>
  <si>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</si>
  <si>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</si>
  <si>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</si>
  <si>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</si>
  <si>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</si>
  <si>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</si>
  <si>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</si>
  <si>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</si>
  <si>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</si>
  <si>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</si>
  <si>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</si>
  <si>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</si>
  <si>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</si>
  <si>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</si>
  <si>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</si>
  <si>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</si>
  <si>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</si>
  <si>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</si>
  <si>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</si>
  <si>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</si>
  <si>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</si>
  <si>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</si>
  <si>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</si>
  <si>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</si>
  <si>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</si>
  <si>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</si>
  <si>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</si>
  <si>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</si>
  <si>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</si>
  <si>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</si>
  <si>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</si>
  <si>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</si>
  <si>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</si>
  <si>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</si>
  <si>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</si>
  <si>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</si>
  <si>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</si>
  <si>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</si>
  <si>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</si>
  <si>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</si>
  <si>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</si>
  <si>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</si>
  <si>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</si>
  <si>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</si>
  <si>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</si>
  <si>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</si>
  <si>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</si>
  <si>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</si>
  <si>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</si>
  <si>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</si>
  <si>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</si>
  <si>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</si>
  <si>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</si>
  <si>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</si>
  <si>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</si>
  <si>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</si>
  <si>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</si>
  <si>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</si>
  <si>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</si>
  <si>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</si>
  <si>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</si>
  <si>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</si>
  <si>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</si>
  <si>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</si>
  <si>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</si>
  <si>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</si>
  <si>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</si>
  <si>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</si>
  <si>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</si>
  <si>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</si>
  <si>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</si>
  <si>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</si>
  <si>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</si>
  <si>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</si>
  <si>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</si>
  <si>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</si>
  <si>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</si>
  <si>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</si>
  <si>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</si>
  <si>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</si>
  <si>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</si>
  <si>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</si>
  <si>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</si>
  <si>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</si>
  <si>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</si>
  <si>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</si>
  <si>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</si>
  <si>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</si>
  <si>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</si>
  <si>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</si>
  <si>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</si>
  <si>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</si>
  <si>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</si>
  <si>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</si>
  <si>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</si>
  <si>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</si>
  <si>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</si>
  <si>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</si>
  <si>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</si>
  <si>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</si>
  <si>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</si>
  <si>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</si>
  <si>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</si>
  <si>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</si>
  <si>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</si>
  <si>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</si>
  <si>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</si>
  <si>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</si>
  <si>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</si>
  <si>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</si>
  <si>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</si>
  <si>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</si>
  <si>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</si>
  <si>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</si>
  <si>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</si>
  <si>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</si>
  <si>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</si>
  <si>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</si>
  <si>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</si>
  <si>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</si>
  <si>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</si>
  <si>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</si>
  <si>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</si>
  <si>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</si>
  <si>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</si>
  <si>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</si>
  <si>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</si>
  <si>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</si>
  <si>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</si>
  <si>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</si>
  <si>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</si>
  <si>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</si>
  <si>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</si>
  <si>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</si>
  <si>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</si>
  <si>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</si>
  <si>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</si>
  <si>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</si>
  <si>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</si>
  <si>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</si>
  <si>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</si>
  <si>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</si>
  <si>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</si>
  <si>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</si>
  <si>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</si>
  <si>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</si>
  <si>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</si>
  <si>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</si>
  <si>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</si>
  <si>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</si>
  <si>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</si>
  <si>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</si>
  <si>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</si>
  <si>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</si>
  <si>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</si>
  <si>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</si>
  <si>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</si>
  <si>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</si>
  <si>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</si>
  <si>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</si>
  <si>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</si>
  <si>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</si>
  <si>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</si>
  <si>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</si>
  <si>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</si>
  <si>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</si>
  <si>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</si>
  <si>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</si>
  <si>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</si>
  <si>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</si>
  <si>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</si>
  <si>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</si>
  <si>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</si>
  <si>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</si>
  <si>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</si>
  <si>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</si>
  <si>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</si>
  <si>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</si>
  <si>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</si>
  <si>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</si>
  <si>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</si>
  <si>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</si>
  <si>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</si>
  <si>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</si>
  <si>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</si>
  <si>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</si>
  <si>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</si>
  <si>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</si>
  <si>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</si>
  <si>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</si>
  <si>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</si>
  <si>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</si>
  <si>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</si>
  <si>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</si>
  <si>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</si>
  <si>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</si>
  <si>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</si>
  <si>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</si>
  <si>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</si>
  <si>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</si>
  <si>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</si>
  <si>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</si>
  <si>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</si>
  <si>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</si>
  <si>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</si>
  <si>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</si>
  <si>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</si>
  <si>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</si>
  <si>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</si>
  <si>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</si>
  <si>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</si>
  <si>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</si>
  <si>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</si>
  <si>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</si>
  <si>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</si>
  <si>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</si>
  <si>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</si>
  <si>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</si>
  <si>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</si>
  <si>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</si>
  <si>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</si>
  <si>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</si>
  <si>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</si>
  <si>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</si>
  <si>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</si>
  <si>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</si>
  <si>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</si>
  <si>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</si>
  <si>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</si>
  <si>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</si>
  <si>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</si>
  <si>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</si>
  <si>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</si>
  <si>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</si>
  <si>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</si>
  <si>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</si>
  <si>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</si>
  <si>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</si>
  <si>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</si>
  <si>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</si>
  <si>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</si>
  <si>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</si>
  <si>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</si>
  <si>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</si>
  <si>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</si>
  <si>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</si>
  <si>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</si>
  <si>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</si>
  <si>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</si>
  <si>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</si>
  <si>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</si>
  <si>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</si>
  <si>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</si>
  <si>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</si>
  <si>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</si>
  <si>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</si>
  <si>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</si>
  <si>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</si>
  <si>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</si>
  <si>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</si>
  <si>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</si>
  <si>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</si>
  <si>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</si>
  <si>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</si>
  <si>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</si>
  <si>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</si>
  <si>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</si>
  <si>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</si>
  <si>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</si>
  <si>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</si>
  <si>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</si>
  <si>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</si>
  <si>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</si>
  <si>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</si>
  <si>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</si>
  <si>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</si>
  <si>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</si>
  <si>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</si>
  <si>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</si>
  <si>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</si>
  <si>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</si>
  <si>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</si>
  <si>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</si>
  <si>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</si>
  <si>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</si>
  <si>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</si>
  <si>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</si>
  <si>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</si>
  <si>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</si>
  <si>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</si>
  <si>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</si>
  <si>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</si>
  <si>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</si>
  <si>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</si>
  <si>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</si>
  <si>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</si>
  <si>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</si>
  <si>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</si>
  <si>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</si>
  <si>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</si>
  <si>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</si>
  <si>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</si>
  <si>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</si>
  <si>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</si>
  <si>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</si>
  <si>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</si>
  <si>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</si>
  <si>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</si>
  <si>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</si>
  <si>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</si>
  <si>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</si>
  <si>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</si>
  <si>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</si>
  <si>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</si>
  <si>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</si>
  <si>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</si>
  <si>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</si>
  <si>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</si>
  <si>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</si>
  <si>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</si>
  <si>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</si>
  <si>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</si>
  <si>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</si>
  <si>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</si>
  <si>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</si>
  <si>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</si>
  <si>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</si>
  <si>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</si>
  <si>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</si>
  <si>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</si>
  <si>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</si>
  <si>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</si>
  <si>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</si>
  <si>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</si>
  <si>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</si>
  <si>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</si>
  <si>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</si>
  <si>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</si>
  <si>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</si>
  <si>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</si>
  <si>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</si>
  <si>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</si>
  <si>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</si>
  <si>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</si>
  <si>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</si>
  <si>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</si>
  <si>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</si>
  <si>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</si>
  <si>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</si>
  <si>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</si>
  <si>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</si>
  <si>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</si>
  <si>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</si>
  <si>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</si>
  <si>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</si>
  <si>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</si>
  <si>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</si>
  <si>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</si>
  <si>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</si>
  <si>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</si>
  <si>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</si>
  <si>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</si>
  <si>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</si>
  <si>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</si>
  <si>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</si>
  <si>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</si>
  <si>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</si>
  <si>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</si>
  <si>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</si>
  <si>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</si>
  <si>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</si>
  <si>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</si>
  <si>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</si>
  <si>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</si>
  <si>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</si>
  <si>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</si>
  <si>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</si>
  <si>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</si>
  <si>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</si>
  <si>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</si>
  <si>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</si>
  <si>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</si>
  <si>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</si>
  <si>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</si>
  <si>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</si>
  <si>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</si>
  <si>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</si>
  <si>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</si>
  <si>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</si>
  <si>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</si>
  <si>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</si>
  <si>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</si>
  <si>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</si>
  <si>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</si>
  <si>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</si>
  <si>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</si>
  <si>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</si>
  <si>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</si>
  <si>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</si>
  <si>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</si>
  <si>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</si>
  <si>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</si>
  <si>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</si>
  <si>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</si>
  <si>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</si>
  <si>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</si>
  <si>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</si>
  <si>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</si>
  <si>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</si>
  <si>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</si>
  <si>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</si>
  <si>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</si>
  <si>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</si>
  <si>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</si>
  <si>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</si>
  <si>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</si>
  <si>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</si>
  <si>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</si>
  <si>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</si>
  <si>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</si>
  <si>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</si>
  <si>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</si>
  <si>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</si>
  <si>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</si>
  <si>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</si>
  <si>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</si>
  <si>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</si>
  <si>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</si>
  <si>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</si>
  <si>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</si>
  <si>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</si>
  <si>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</si>
  <si>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</si>
  <si>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</si>
  <si>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</si>
  <si>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</si>
  <si>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</si>
  <si>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</si>
  <si>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</si>
  <si>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</si>
  <si>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</si>
  <si>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</si>
  <si>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</si>
  <si>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</si>
  <si>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</si>
  <si>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</si>
  <si>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</si>
  <si>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</si>
  <si>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</si>
  <si>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</si>
  <si>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</si>
  <si>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</si>
  <si>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</si>
  <si>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</si>
  <si>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</si>
  <si>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</si>
  <si>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</si>
  <si>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</si>
  <si>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</si>
  <si>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</si>
  <si>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</si>
  <si>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</si>
  <si>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</si>
  <si>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</si>
  <si>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</si>
  <si>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</si>
  <si>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</si>
  <si>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</si>
  <si>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</si>
  <si>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</si>
  <si>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</si>
  <si>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</si>
  <si>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</si>
  <si>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</si>
  <si>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</si>
  <si>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</si>
  <si>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</si>
  <si>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</si>
  <si>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</si>
  <si>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</si>
  <si>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</si>
  <si>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</si>
  <si>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</si>
  <si>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</si>
  <si>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</si>
  <si>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</si>
  <si>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</si>
  <si>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</si>
  <si>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</si>
  <si>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</si>
  <si>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</si>
  <si>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</si>
  <si>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</si>
  <si>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</si>
  <si>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</si>
  <si>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</si>
  <si>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</si>
  <si>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</si>
  <si>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</si>
  <si>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</si>
  <si>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</si>
  <si>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</si>
  <si>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</si>
  <si>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</si>
  <si>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</si>
  <si>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</si>
  <si>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</si>
  <si>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</si>
  <si>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</si>
  <si>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</si>
  <si>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</si>
  <si>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</si>
  <si>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</si>
  <si>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</si>
  <si>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</si>
  <si>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</si>
  <si>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</si>
  <si>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</si>
  <si>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</si>
  <si>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</si>
  <si>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</si>
  <si>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</si>
  <si>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</si>
  <si>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</si>
  <si>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</si>
  <si>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</si>
  <si>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</si>
  <si>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</si>
  <si>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</si>
  <si>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</si>
  <si>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</si>
  <si>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</si>
  <si>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</si>
  <si>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</si>
  <si>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</si>
  <si>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</si>
  <si>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</si>
  <si>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</si>
  <si>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</si>
  <si>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</si>
  <si>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</si>
  <si>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</si>
  <si>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</si>
  <si>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</si>
  <si>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</si>
  <si>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</si>
  <si>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</si>
  <si>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</si>
  <si>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</si>
  <si>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</si>
  <si>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</si>
  <si>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</si>
  <si>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</si>
  <si>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</si>
  <si>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</si>
  <si>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</si>
  <si>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</si>
  <si>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</si>
  <si>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</si>
  <si>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</si>
  <si>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</si>
  <si>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</si>
  <si>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</si>
  <si>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</si>
  <si>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</si>
  <si>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</si>
  <si>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</si>
  <si>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</si>
  <si>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</si>
  <si>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</si>
  <si>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</si>
  <si>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</si>
  <si>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</si>
  <si>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</si>
  <si>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</si>
  <si>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</si>
  <si>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</si>
  <si>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</si>
  <si>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</si>
  <si>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</si>
  <si>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</si>
  <si>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</si>
  <si>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</si>
  <si>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</si>
  <si>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</si>
  <si>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</si>
  <si>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</si>
  <si>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</si>
  <si>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</si>
  <si>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</si>
  <si>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</si>
  <si>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</si>
  <si>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</si>
  <si>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</si>
  <si>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</si>
  <si>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</si>
  <si>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</si>
  <si>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</si>
  <si>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</si>
  <si>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</si>
  <si>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</si>
  <si>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</si>
  <si>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</si>
  <si>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</si>
  <si>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</si>
  <si>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</si>
  <si>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</si>
  <si>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</si>
  <si>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</si>
  <si>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</si>
  <si>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</si>
  <si>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</si>
  <si>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</si>
  <si>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</si>
  <si>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</si>
  <si>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</si>
  <si>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</si>
  <si>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</si>
  <si>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</si>
  <si>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</si>
  <si>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</si>
  <si>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</si>
  <si>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</si>
  <si>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</si>
  <si>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</si>
  <si>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</si>
  <si>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</si>
  <si>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</si>
  <si>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</si>
  <si>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</si>
  <si>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</si>
  <si>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</si>
  <si>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</si>
  <si>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</si>
  <si>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</si>
  <si>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</si>
  <si>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</si>
  <si>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</si>
  <si>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</si>
  <si>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</si>
  <si>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</si>
  <si>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</si>
  <si>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</si>
  <si>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</si>
  <si>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</si>
  <si>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</si>
  <si>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</si>
  <si>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</si>
  <si>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</si>
  <si>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</si>
  <si>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</si>
  <si>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</si>
  <si>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</si>
  <si>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</si>
  <si>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</si>
  <si>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</si>
  <si>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</si>
  <si>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</si>
  <si>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</si>
  <si>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</si>
  <si>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</si>
  <si>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</si>
  <si>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</si>
  <si>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</si>
  <si>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</si>
  <si>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</si>
  <si>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</si>
  <si>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</si>
  <si>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</si>
  <si>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</si>
  <si>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</si>
  <si>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</si>
  <si>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</si>
  <si>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</si>
  <si>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</si>
  <si>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</si>
  <si>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</si>
  <si>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</si>
  <si>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</si>
  <si>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</si>
  <si>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</si>
  <si>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</si>
  <si>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</si>
  <si>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</si>
  <si>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</si>
  <si>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</si>
  <si>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</si>
  <si>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</si>
  <si>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</si>
  <si>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</si>
  <si>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</si>
  <si>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</si>
  <si>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</si>
  <si>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</si>
  <si>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</si>
  <si>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</si>
  <si>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</si>
  <si>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</si>
  <si>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</si>
  <si>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</si>
  <si>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</si>
  <si>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</si>
  <si>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</si>
  <si>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</si>
  <si>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</si>
  <si>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</si>
  <si>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</si>
  <si>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</si>
  <si>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</si>
  <si>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</si>
  <si>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</si>
  <si>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</si>
  <si>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</si>
  <si>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</si>
  <si>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</si>
  <si>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</si>
  <si>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</si>
  <si>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</si>
  <si>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</si>
  <si>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</si>
  <si>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</si>
  <si>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</si>
  <si>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</si>
  <si>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</si>
  <si>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</si>
  <si>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</si>
  <si>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</si>
  <si>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</si>
  <si>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</si>
  <si>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</si>
  <si>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</si>
  <si>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</si>
  <si>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</si>
  <si>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</si>
  <si>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</si>
  <si>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</si>
  <si>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</si>
  <si>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</si>
  <si>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</si>
  <si>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</si>
  <si>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</si>
  <si>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</si>
  <si>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</si>
  <si>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</si>
  <si>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</si>
  <si>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</si>
  <si>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</si>
  <si>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</si>
  <si>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</si>
  <si>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</si>
  <si>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</si>
  <si>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</si>
  <si>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</si>
  <si>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</si>
  <si>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</si>
  <si>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</si>
  <si>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</si>
  <si>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</si>
  <si>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</si>
  <si>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</si>
  <si>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</si>
  <si>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</si>
  <si>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</si>
  <si>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</si>
  <si>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</si>
  <si>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</si>
  <si>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</si>
  <si>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</si>
  <si>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</si>
  <si>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</si>
  <si>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</si>
  <si>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</si>
  <si>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</si>
  <si>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</si>
  <si>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</si>
  <si>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</si>
  <si>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</si>
  <si>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</si>
  <si>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</si>
  <si>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</si>
  <si>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</si>
  <si>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</si>
  <si>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</si>
  <si>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</si>
  <si>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</si>
  <si>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</si>
  <si>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</si>
  <si>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</si>
  <si>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</si>
  <si>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</si>
  <si>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</si>
  <si>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</si>
  <si>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</si>
  <si>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</si>
  <si>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</si>
  <si>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</si>
  <si>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</si>
  <si>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</si>
  <si>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</si>
  <si>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</si>
  <si>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</si>
  <si>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</si>
  <si>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</si>
  <si>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</si>
  <si>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</si>
  <si>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</si>
  <si>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</si>
  <si>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</si>
  <si>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</si>
  <si>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</si>
  <si>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</si>
  <si>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</si>
  <si>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</si>
  <si>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</si>
  <si>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</si>
  <si>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</si>
  <si>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</si>
  <si>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</si>
  <si>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</si>
  <si>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</si>
  <si>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</si>
  <si>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</si>
  <si>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</si>
  <si>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</si>
  <si>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</si>
  <si>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</si>
  <si>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</si>
  <si>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</si>
  <si>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</si>
  <si>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</si>
  <si>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</si>
  <si>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</si>
  <si>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</si>
  <si>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</si>
  <si>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</si>
  <si>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</si>
  <si>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</si>
  <si>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</si>
  <si>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</si>
  <si>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</si>
  <si>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</si>
  <si>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</si>
  <si>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</si>
  <si>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</si>
  <si>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</si>
  <si>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</si>
  <si>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</si>
  <si>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</si>
  <si>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</si>
  <si>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</si>
  <si>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</si>
  <si>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</si>
  <si>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</si>
  <si>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</si>
  <si>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</si>
  <si>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</si>
  <si>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</si>
  <si>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</si>
  <si>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</si>
  <si>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</si>
  <si>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</si>
  <si>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</si>
  <si>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</si>
  <si>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</si>
  <si>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</si>
  <si>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</si>
  <si>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</si>
  <si>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</si>
  <si>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</si>
  <si>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</si>
  <si>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</si>
  <si>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</si>
  <si>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</si>
  <si>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</si>
  <si>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</si>
  <si>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</si>
  <si>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</si>
  <si>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</si>
  <si>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</si>
  <si>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</si>
  <si>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</si>
  <si>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</si>
  <si>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</si>
  <si>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</si>
  <si>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</si>
  <si>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</si>
  <si>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</si>
  <si>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</si>
  <si>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</si>
  <si>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</si>
  <si>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</si>
  <si>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</si>
  <si>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</si>
  <si>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</si>
  <si>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</si>
  <si>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</si>
  <si>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</si>
  <si>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</si>
  <si>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</si>
  <si>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</si>
  <si>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</si>
  <si>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</si>
  <si>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</si>
  <si>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</si>
  <si>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</si>
  <si>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</si>
  <si>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</si>
  <si>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</si>
  <si>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</si>
  <si>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</si>
  <si>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</si>
  <si>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</si>
  <si>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</si>
  <si>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</si>
  <si>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</si>
  <si>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</si>
  <si>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</si>
  <si>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</si>
  <si>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</si>
  <si>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</si>
  <si>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</si>
  <si>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</si>
  <si>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</si>
  <si>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</si>
  <si>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</si>
  <si>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</si>
  <si>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</si>
  <si>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</si>
  <si>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</si>
  <si>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</si>
  <si>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</si>
  <si>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</si>
  <si>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</si>
  <si>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</si>
  <si>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</si>
  <si>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</si>
  <si>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</si>
  <si>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</si>
  <si>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</si>
  <si>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</si>
  <si>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</si>
  <si>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</si>
  <si>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</si>
  <si>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</si>
  <si>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</si>
  <si>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</si>
  <si>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</si>
  <si>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</si>
  <si>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</si>
  <si>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</si>
  <si>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</si>
  <si>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</si>
  <si>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</si>
  <si>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</si>
  <si>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</si>
  <si>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</si>
  <si>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</si>
  <si>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</si>
  <si>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</si>
  <si>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</si>
  <si>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</si>
  <si>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</si>
  <si>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</si>
  <si>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</si>
  <si>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</si>
  <si>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</si>
  <si>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</si>
  <si>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</si>
  <si>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</si>
  <si>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</si>
  <si>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</si>
  <si>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</si>
  <si>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</si>
  <si>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</si>
  <si>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</si>
  <si>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</si>
  <si>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</si>
  <si>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</si>
  <si>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</si>
  <si>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</si>
  <si>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</si>
  <si>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</si>
  <si>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</si>
  <si>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</si>
  <si>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</si>
  <si>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</si>
  <si>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</si>
  <si>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</si>
  <si>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</si>
  <si>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</si>
  <si>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</si>
  <si>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</si>
  <si>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</si>
  <si>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</si>
  <si>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</si>
  <si>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</si>
  <si>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</si>
  <si>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</si>
  <si>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</si>
  <si>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</si>
  <si>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</si>
  <si>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</si>
  <si>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</si>
  <si>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</si>
  <si>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</si>
  <si>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</si>
  <si>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</si>
  <si>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</si>
  <si>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</si>
  <si>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</si>
  <si>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</si>
  <si>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</si>
  <si>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</si>
  <si>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</si>
  <si>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</si>
  <si>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</si>
  <si>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</si>
  <si>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</si>
  <si>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</si>
  <si>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</si>
  <si>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</si>
  <si>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</si>
  <si>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</si>
  <si>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</si>
  <si>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</si>
  <si>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</si>
  <si>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</si>
  <si>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</si>
  <si>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</si>
  <si>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</si>
  <si>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</si>
  <si>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</si>
  <si>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</si>
  <si>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</si>
  <si>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</si>
  <si>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</si>
  <si>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</si>
  <si>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</si>
  <si>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</si>
  <si>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</si>
  <si>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</si>
  <si>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</si>
  <si>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</si>
  <si>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</si>
  <si>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</si>
  <si>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</si>
  <si>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</si>
  <si>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</si>
  <si>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</si>
  <si>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</si>
  <si>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</si>
  <si>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</si>
  <si>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</si>
  <si>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</si>
  <si>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</si>
  <si>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</si>
  <si>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</si>
  <si>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</si>
  <si>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</si>
  <si>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</si>
  <si>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</si>
  <si>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</si>
  <si>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</si>
  <si>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</si>
  <si>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</si>
  <si>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</si>
  <si>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</si>
  <si>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</si>
  <si>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</si>
  <si>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</si>
  <si>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</si>
  <si>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</si>
  <si>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</si>
  <si>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</si>
  <si>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</si>
  <si>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</si>
  <si>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</si>
  <si>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</si>
  <si>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</si>
  <si>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</si>
  <si>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</si>
  <si>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</si>
  <si>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</si>
  <si>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</si>
  <si>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</si>
  <si>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</si>
  <si>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</si>
  <si>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</si>
  <si>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</si>
  <si>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</si>
  <si>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</si>
  <si>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</si>
  <si>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</si>
  <si>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</si>
  <si>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</si>
  <si>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</si>
  <si>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</si>
  <si>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</si>
  <si>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</si>
  <si>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</si>
  <si>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</si>
  <si>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</si>
  <si>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</si>
  <si>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</si>
  <si>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</si>
  <si>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</si>
  <si>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</si>
  <si>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</si>
  <si>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</si>
  <si>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</si>
  <si>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</si>
  <si>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</si>
  <si>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</si>
  <si>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</si>
  <si>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</si>
  <si>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</si>
  <si>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</si>
  <si>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</si>
  <si>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</si>
  <si>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</si>
  <si>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</si>
  <si>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</si>
  <si>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</si>
  <si>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</si>
  <si>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</si>
  <si>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</si>
  <si>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</si>
  <si>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</si>
  <si>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</si>
  <si>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</si>
  <si>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</si>
  <si>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</si>
  <si>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</si>
  <si>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</si>
  <si>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</si>
  <si>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</si>
  <si>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</si>
  <si>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</si>
  <si>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</si>
  <si>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</si>
  <si>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</si>
  <si>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</si>
  <si>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</si>
  <si>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</si>
  <si>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</si>
  <si>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</si>
  <si>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</si>
  <si>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</si>
  <si>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</si>
  <si>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</si>
  <si>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</si>
  <si>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</si>
  <si>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</si>
  <si>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</si>
  <si>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</si>
  <si>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</si>
  <si>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</si>
  <si>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</si>
  <si>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</si>
  <si>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</si>
  <si>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</si>
  <si>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</si>
  <si>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</si>
  <si>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</si>
  <si>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</si>
  <si>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</si>
  <si>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</si>
  <si>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</si>
  <si>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</si>
  <si>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</si>
  <si>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</si>
  <si>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</si>
  <si>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</si>
  <si>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</si>
  <si>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</si>
  <si>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</si>
  <si>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</si>
  <si>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</si>
  <si>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</si>
  <si>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</si>
  <si>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</si>
  <si>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</si>
  <si>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</si>
  <si>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</si>
  <si>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</si>
  <si>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</si>
  <si>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</si>
  <si>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</si>
  <si>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</si>
  <si>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</si>
  <si>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</si>
  <si>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</si>
  <si>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</si>
  <si>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</si>
  <si>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</si>
  <si>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</si>
  <si>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</si>
  <si>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</si>
  <si>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</si>
  <si>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</si>
  <si>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</si>
  <si>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</si>
  <si>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</si>
  <si>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</si>
  <si>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</si>
  <si>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</si>
  <si>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</si>
  <si>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</si>
  <si>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</si>
  <si>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</si>
  <si>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</si>
  <si>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</si>
  <si>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</si>
  <si>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</si>
  <si>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</si>
  <si>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</si>
  <si>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</si>
  <si>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</si>
  <si>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</si>
  <si>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</si>
  <si>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</si>
  <si>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</si>
  <si>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</si>
  <si>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</si>
  <si>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</si>
  <si>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</si>
  <si>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</si>
  <si>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</si>
  <si>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</si>
  <si>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</si>
  <si>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</si>
  <si>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</si>
  <si>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</si>
  <si>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</si>
  <si>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</si>
  <si>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</si>
  <si>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</si>
  <si>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</si>
  <si>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</si>
  <si>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</si>
  <si>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</si>
  <si>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</si>
  <si>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</si>
  <si>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</si>
  <si>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</si>
  <si>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</si>
  <si>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</si>
  <si>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</si>
  <si>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</si>
  <si>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</si>
  <si>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</si>
  <si>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</si>
  <si>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</si>
  <si>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</si>
  <si>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</si>
  <si>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</si>
  <si>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</si>
  <si>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</si>
  <si>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</si>
  <si>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</si>
  <si>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</si>
  <si>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</si>
  <si>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</si>
  <si>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</si>
  <si>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</si>
  <si>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</si>
  <si>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</si>
  <si>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</si>
  <si>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</si>
  <si>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</si>
  <si>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</si>
  <si>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</si>
  <si>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</si>
  <si>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</si>
  <si>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</si>
  <si>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</si>
  <si>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</si>
  <si>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</si>
  <si>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</si>
  <si>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</si>
  <si>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</si>
  <si>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</si>
  <si>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</si>
  <si>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</si>
  <si>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</si>
  <si>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</si>
  <si>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</si>
  <si>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</si>
  <si>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</si>
  <si>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</si>
  <si>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</si>
  <si>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</si>
  <si>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</si>
  <si>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</si>
  <si>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</si>
  <si>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</si>
  <si>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</si>
  <si>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</si>
  <si>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</si>
  <si>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</si>
  <si>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</si>
  <si>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</si>
  <si>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</si>
  <si>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</si>
  <si>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</si>
  <si>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</si>
  <si>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</si>
  <si>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</si>
  <si>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</si>
  <si>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</si>
  <si>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</si>
  <si>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</si>
  <si>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</si>
  <si>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</si>
  <si>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</si>
  <si>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</si>
  <si>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</si>
  <si>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</si>
  <si>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</si>
  <si>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</si>
  <si>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</si>
  <si>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</si>
  <si>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</si>
  <si>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</si>
  <si>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</si>
  <si>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</si>
  <si>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</si>
  <si>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</si>
  <si>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</si>
  <si>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</si>
  <si>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</si>
  <si>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</si>
  <si>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</si>
  <si>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</si>
  <si>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</si>
  <si>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</si>
  <si>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</si>
  <si>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</si>
  <si>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</si>
  <si>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</si>
  <si>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</si>
  <si>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</si>
  <si>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</si>
  <si>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</si>
  <si>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</si>
  <si>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</si>
  <si>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</si>
  <si>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</si>
  <si>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</si>
  <si>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</si>
  <si>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</si>
  <si>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</si>
  <si>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</si>
  <si>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</si>
  <si>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</si>
  <si>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</si>
  <si>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</si>
  <si>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</si>
  <si>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</si>
  <si>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</si>
  <si>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</si>
  <si>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</si>
  <si>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</si>
  <si>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</si>
  <si>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</si>
  <si>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</si>
  <si>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</si>
  <si>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</si>
  <si>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</si>
  <si>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</si>
  <si>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</si>
  <si>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</si>
  <si>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</si>
  <si>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</si>
  <si>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</si>
  <si>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</si>
  <si>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</si>
  <si>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</si>
  <si>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</si>
  <si>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</si>
  <si>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</si>
  <si>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</si>
  <si>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</si>
  <si>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</si>
  <si>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</si>
  <si>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</si>
  <si>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</si>
  <si>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</si>
  <si>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</si>
  <si>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</si>
  <si>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</si>
  <si>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</si>
  <si>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</si>
  <si>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</si>
  <si>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</si>
  <si>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</si>
  <si>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</si>
  <si>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</si>
  <si>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</si>
  <si>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</si>
  <si>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</si>
  <si>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</si>
  <si>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</si>
  <si>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</si>
  <si>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</si>
  <si>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</si>
  <si>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</si>
  <si>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</si>
  <si>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</si>
  <si>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</si>
  <si>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</si>
  <si>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</si>
  <si>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</si>
  <si>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</si>
  <si>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</si>
  <si>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</si>
  <si>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</si>
  <si>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</si>
  <si>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</si>
  <si>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</si>
  <si>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</si>
  <si>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</si>
  <si>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</si>
  <si>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</si>
  <si>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</si>
  <si>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</si>
  <si>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</si>
  <si>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</si>
  <si>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</si>
  <si>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</si>
  <si>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</si>
  <si>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</si>
  <si>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</si>
  <si>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</si>
  <si>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</si>
  <si>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</si>
  <si>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</si>
  <si>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</si>
  <si>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</si>
  <si>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</si>
  <si>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</si>
  <si>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</si>
  <si>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</si>
  <si>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</si>
  <si>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</si>
  <si>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</si>
  <si>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</si>
  <si>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</si>
  <si>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</si>
  <si>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</si>
  <si>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</si>
  <si>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</si>
  <si>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</si>
  <si>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</si>
  <si>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</si>
  <si>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</si>
  <si>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</si>
  <si>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</si>
  <si>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</si>
  <si>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</si>
  <si>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</si>
  <si>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</si>
  <si>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</si>
  <si>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</si>
  <si>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</si>
  <si>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</si>
  <si>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</si>
  <si>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</si>
  <si>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</si>
  <si>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</si>
  <si>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</si>
  <si>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</si>
  <si>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</si>
  <si>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</si>
  <si>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</si>
  <si>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</si>
  <si>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</si>
  <si>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</si>
  <si>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</si>
  <si>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</si>
  <si>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</si>
  <si>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</si>
  <si>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</si>
  <si>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</si>
  <si>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</si>
  <si>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</si>
  <si>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</si>
  <si>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</si>
  <si>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</si>
  <si>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</si>
  <si>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</si>
  <si>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</si>
  <si>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</si>
  <si>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</si>
  <si>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</si>
  <si>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</si>
  <si>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</si>
  <si>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</si>
  <si>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</si>
  <si>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</si>
  <si>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</si>
  <si>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</si>
  <si>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</si>
  <si>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</si>
  <si>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</si>
  <si>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</si>
  <si>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</si>
  <si>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</si>
  <si>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</si>
  <si>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</si>
  <si>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</si>
  <si>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</si>
  <si>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</si>
  <si>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</si>
  <si>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</si>
  <si>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</si>
  <si>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</si>
  <si>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</si>
  <si>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</si>
  <si>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</si>
  <si>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</si>
  <si>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</si>
  <si>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</si>
  <si>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</si>
  <si>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</si>
  <si>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</si>
  <si>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</si>
  <si>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</si>
  <si>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</si>
  <si>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</si>
  <si>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</si>
  <si>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</si>
  <si>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</si>
  <si>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</si>
  <si>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</si>
  <si>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</si>
  <si>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</si>
  <si>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</si>
  <si>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</si>
  <si>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</si>
  <si>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</si>
  <si>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</si>
  <si>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</si>
  <si>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</si>
  <si>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</si>
  <si>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</si>
  <si>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</si>
  <si>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</si>
  <si>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</si>
  <si>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</si>
  <si>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</si>
  <si>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</si>
  <si>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</si>
  <si>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</si>
  <si>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</si>
  <si>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</si>
  <si>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</si>
  <si>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</si>
  <si>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</si>
  <si>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</si>
  <si>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</si>
  <si>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</si>
  <si>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</si>
  <si>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</si>
  <si>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</si>
  <si>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</si>
  <si>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</si>
  <si>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</si>
  <si>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</si>
  <si>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</si>
  <si>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</si>
  <si>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</si>
  <si>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</si>
  <si>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</si>
  <si>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</si>
  <si>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</si>
  <si>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</si>
  <si>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</si>
  <si>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</si>
  <si>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</si>
  <si>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</si>
  <si>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</si>
  <si>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</si>
  <si>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</si>
  <si>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</si>
  <si>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</si>
  <si>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</si>
  <si>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</si>
  <si>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</si>
  <si>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</si>
  <si>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</si>
  <si>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</si>
  <si>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</si>
  <si>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</si>
  <si>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</si>
  <si>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</si>
  <si>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</si>
  <si>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</si>
  <si>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</si>
  <si>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</si>
  <si>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</si>
  <si>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</si>
  <si>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</si>
  <si>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</si>
  <si>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</si>
  <si>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</si>
  <si>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</si>
  <si>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</si>
  <si>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</si>
  <si>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</si>
  <si>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</si>
  <si>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</si>
  <si>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</si>
  <si>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</si>
  <si>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</si>
  <si>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</si>
  <si>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</si>
  <si>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</si>
  <si>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</si>
  <si>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</si>
  <si>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</si>
  <si>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</si>
  <si>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</si>
  <si>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</si>
  <si>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</si>
  <si>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</si>
  <si>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</si>
  <si>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</si>
  <si>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</si>
  <si>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</si>
  <si>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</si>
  <si>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</si>
  <si>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</si>
  <si>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</si>
  <si>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</si>
  <si>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</si>
  <si>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</si>
  <si>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</si>
  <si>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</si>
  <si>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</si>
  <si>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</si>
  <si>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</si>
  <si>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</si>
  <si>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</si>
  <si>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</si>
  <si>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</si>
  <si>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</si>
  <si>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</si>
  <si>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</si>
  <si>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</si>
  <si>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</si>
  <si>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</si>
  <si>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</si>
  <si>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</si>
  <si>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</si>
  <si>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</si>
  <si>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</si>
  <si>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</si>
  <si>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</si>
  <si>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</si>
  <si>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</si>
  <si>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</si>
  <si>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</si>
  <si>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</si>
  <si>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</si>
  <si>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</si>
  <si>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</si>
  <si>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</si>
  <si>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</si>
  <si>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</si>
  <si>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</si>
  <si>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</si>
  <si>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</si>
  <si>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</si>
  <si>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</si>
  <si>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</si>
  <si>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</si>
  <si>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</si>
  <si>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</si>
  <si>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</si>
  <si>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</si>
  <si>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</si>
  <si>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</si>
  <si>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</si>
  <si>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</si>
  <si>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</si>
  <si>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</si>
  <si>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</si>
  <si>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</si>
  <si>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</si>
  <si>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</si>
  <si>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</si>
  <si>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</si>
  <si>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</si>
  <si>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</si>
  <si>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</si>
  <si>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</si>
  <si>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</si>
  <si>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</si>
  <si>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</si>
  <si>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</si>
  <si>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</si>
  <si>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</si>
  <si>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</si>
  <si>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</si>
  <si>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</si>
  <si>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</si>
  <si>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</si>
  <si>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</si>
  <si>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</si>
  <si>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</si>
  <si>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</si>
  <si>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</si>
  <si>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</si>
  <si>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</si>
  <si>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</si>
  <si>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</si>
  <si>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</si>
  <si>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</si>
  <si>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</si>
  <si>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</si>
  <si>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</si>
  <si>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</si>
  <si>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</si>
  <si>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</si>
  <si>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</si>
  <si>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</si>
  <si>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</si>
  <si>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</si>
  <si>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</si>
  <si>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</si>
  <si>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</si>
  <si>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</si>
  <si>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</si>
  <si>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</si>
  <si>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</si>
  <si>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</si>
  <si>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</si>
  <si>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</si>
  <si>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</si>
  <si>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</si>
  <si>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</si>
  <si>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</si>
  <si>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</si>
  <si>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</si>
  <si>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</si>
  <si>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</si>
  <si>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</si>
  <si>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</si>
  <si>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</si>
  <si>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</si>
  <si>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</si>
  <si>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</si>
  <si>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</si>
  <si>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</si>
  <si>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</si>
  <si>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</si>
  <si>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</si>
  <si>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</si>
  <si>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</si>
  <si>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</si>
  <si>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</si>
  <si>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</si>
  <si>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</si>
  <si>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</si>
  <si>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</si>
  <si>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</si>
  <si>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</si>
  <si>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</si>
  <si>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</si>
  <si>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</si>
  <si>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</si>
  <si>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</si>
  <si>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</si>
  <si>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</si>
  <si>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</si>
  <si>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</si>
  <si>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</si>
  <si>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</si>
  <si>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</si>
  <si>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</si>
  <si>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</si>
  <si>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</si>
  <si>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</si>
  <si>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</si>
  <si>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</si>
  <si>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</si>
  <si>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</si>
  <si>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</si>
  <si>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</si>
  <si>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</si>
  <si>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</si>
  <si>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</si>
  <si>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</si>
  <si>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</si>
  <si>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</si>
  <si>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</si>
  <si>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</si>
  <si>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</si>
  <si>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</si>
  <si>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</si>
  <si>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</si>
  <si>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</si>
  <si>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</si>
  <si>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</si>
  <si>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</si>
  <si>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</si>
  <si>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</si>
  <si>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</si>
  <si>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</si>
  <si>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</si>
  <si>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</si>
  <si>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</si>
  <si>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</si>
  <si>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</si>
  <si>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</si>
  <si>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</si>
  <si>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</si>
  <si>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</si>
  <si>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</si>
  <si>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</si>
  <si>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</si>
  <si>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</si>
  <si>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</si>
  <si>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</si>
  <si>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</si>
  <si>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</si>
  <si>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</si>
  <si>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</si>
  <si>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</si>
  <si>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</si>
  <si>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</si>
  <si>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</si>
  <si>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</si>
  <si>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</si>
  <si>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</si>
  <si>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</si>
  <si>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</si>
  <si>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</si>
  <si>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</si>
  <si>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</si>
  <si>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</si>
  <si>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</si>
  <si>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</si>
  <si>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</si>
  <si>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</si>
  <si>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</si>
  <si>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</si>
  <si>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</si>
  <si>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</si>
  <si>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</si>
  <si>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</si>
  <si>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</si>
  <si>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</si>
  <si>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</si>
  <si>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</si>
  <si>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</si>
  <si>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</si>
  <si>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</si>
  <si>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</si>
  <si>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</si>
  <si>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</si>
  <si>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</si>
  <si>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</si>
  <si>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</si>
  <si>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</si>
  <si>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</si>
  <si>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</si>
  <si>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</si>
  <si>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</si>
  <si>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</si>
  <si>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</si>
  <si>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</si>
  <si>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</si>
  <si>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</si>
  <si>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</si>
  <si>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</si>
  <si>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</si>
  <si>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</si>
  <si>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</si>
  <si>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</si>
  <si>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</si>
  <si>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</si>
  <si>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</si>
  <si>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</si>
  <si>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</si>
  <si>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</si>
  <si>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</si>
  <si>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</si>
  <si>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</si>
  <si>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</si>
  <si>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</si>
  <si>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</si>
  <si>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</si>
  <si>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</si>
  <si>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</si>
  <si>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</si>
  <si>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</si>
  <si>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</si>
  <si>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</si>
  <si>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</si>
  <si>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</si>
  <si>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</si>
  <si>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</si>
  <si>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</si>
  <si>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</si>
  <si>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</si>
  <si>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</si>
  <si>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</si>
  <si>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</si>
  <si>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</si>
  <si>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</si>
  <si>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</si>
  <si>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</si>
  <si>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</si>
  <si>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</si>
  <si>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</si>
  <si>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</si>
  <si>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</si>
  <si>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</si>
  <si>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</si>
  <si>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</si>
  <si>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</si>
  <si>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</si>
  <si>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</si>
  <si>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</si>
  <si>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</si>
  <si>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</si>
  <si>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</si>
  <si>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</si>
  <si>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</si>
  <si>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</si>
  <si>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</si>
  <si>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</si>
  <si>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</si>
  <si>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</si>
  <si>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</si>
  <si>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</si>
  <si>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</si>
  <si>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</si>
  <si>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</si>
  <si>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</si>
  <si>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</si>
  <si>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</si>
  <si>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</si>
  <si>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</si>
  <si>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</si>
  <si>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</si>
  <si>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</si>
  <si>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</si>
  <si>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</si>
  <si>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</si>
  <si>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</si>
  <si>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</si>
  <si>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</si>
  <si>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</si>
  <si>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</si>
  <si>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</si>
  <si>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</si>
  <si>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</si>
  <si>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</si>
  <si>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</si>
  <si>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</si>
  <si>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</si>
  <si>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</si>
  <si>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</si>
  <si>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</si>
  <si>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</si>
  <si>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</si>
  <si>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</si>
  <si>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</si>
  <si>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</si>
  <si>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</si>
  <si>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</si>
  <si>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</si>
  <si>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</si>
  <si>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</si>
  <si>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</si>
  <si>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</si>
  <si>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</si>
  <si>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</si>
  <si>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</si>
  <si>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</si>
  <si>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</si>
  <si>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</si>
  <si>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</si>
  <si>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</si>
  <si>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</si>
  <si>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</si>
  <si>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</si>
  <si>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</si>
  <si>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</si>
  <si>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</si>
  <si>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</si>
  <si>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</si>
  <si>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</si>
  <si>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</si>
  <si>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</si>
  <si>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</si>
  <si>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</si>
  <si>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</si>
  <si>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</si>
  <si>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</si>
  <si>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</si>
  <si>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</si>
  <si>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</si>
  <si>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</si>
  <si>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</si>
  <si>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</si>
  <si>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</si>
  <si>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</si>
  <si>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</si>
  <si>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</si>
  <si>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</si>
  <si>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</si>
  <si>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</si>
  <si>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</si>
  <si>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</si>
  <si>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</si>
  <si>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</si>
  <si>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</si>
  <si>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</si>
  <si>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</si>
  <si>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</si>
  <si>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</si>
  <si>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</si>
  <si>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</si>
  <si>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</si>
  <si>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</si>
  <si>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</si>
  <si>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</si>
  <si>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</si>
  <si>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</si>
  <si>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</si>
  <si>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</si>
  <si>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</si>
  <si>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</si>
  <si>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</si>
  <si>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</si>
  <si>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</si>
  <si>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</si>
  <si>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</si>
  <si>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</si>
  <si>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</si>
  <si>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</si>
  <si>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</si>
  <si>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</si>
  <si>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</si>
  <si>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</si>
  <si>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</si>
  <si>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</si>
  <si>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</si>
  <si>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</si>
  <si>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</si>
  <si>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</si>
  <si>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</si>
  <si>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</si>
  <si>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</si>
  <si>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</si>
  <si>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</si>
  <si>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</si>
  <si>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</si>
  <si>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</si>
  <si>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</si>
  <si>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</si>
  <si>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</si>
  <si>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</si>
  <si>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</si>
  <si>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</si>
  <si>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</si>
  <si>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</si>
  <si>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</si>
  <si>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</si>
  <si>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</si>
  <si>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</si>
  <si>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</si>
  <si>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</si>
  <si>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</si>
  <si>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</si>
  <si>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</si>
  <si>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</si>
  <si>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</si>
  <si>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</si>
  <si>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</si>
  <si>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</si>
  <si>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</si>
  <si>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</si>
  <si>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</si>
  <si>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</si>
  <si>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</si>
  <si>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</si>
  <si>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</si>
  <si>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</si>
  <si>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</si>
  <si>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</si>
  <si>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</si>
  <si>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</si>
  <si>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</si>
  <si>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</si>
  <si>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</si>
  <si>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</si>
  <si>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</si>
  <si>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</si>
  <si>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</si>
  <si>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</si>
  <si>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</si>
  <si>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</si>
  <si>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</si>
  <si>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</si>
  <si>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</si>
  <si>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</si>
  <si>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</si>
  <si>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</si>
  <si>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</si>
  <si>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</si>
  <si>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</si>
  <si>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</si>
  <si>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</si>
  <si>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</si>
  <si>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</si>
  <si>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</si>
  <si>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</si>
  <si>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</si>
  <si>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</si>
  <si>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</si>
  <si>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</si>
  <si>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</si>
  <si>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</si>
  <si>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</si>
  <si>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</si>
  <si>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</si>
  <si>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</si>
  <si>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</si>
  <si>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</si>
  <si>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</si>
  <si>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</si>
  <si>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</si>
  <si>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</si>
  <si>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</si>
  <si>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</si>
  <si>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</si>
  <si>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</si>
  <si>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</si>
  <si>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</si>
  <si>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</si>
  <si>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</si>
  <si>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</si>
  <si>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</si>
  <si>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</si>
  <si>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</si>
  <si>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</si>
  <si>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</si>
  <si>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</si>
  <si>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</si>
  <si>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</si>
  <si>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</si>
  <si>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</si>
  <si>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</si>
  <si>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</si>
  <si>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</si>
  <si>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</si>
  <si>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</si>
  <si>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</si>
  <si>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</si>
  <si>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</si>
  <si>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</si>
  <si>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</si>
  <si>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</si>
  <si>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</si>
  <si>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</si>
  <si>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</si>
  <si>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</si>
  <si>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</si>
  <si>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</si>
  <si>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</si>
  <si>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</si>
  <si>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</si>
  <si>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</si>
  <si>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</si>
  <si>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</si>
  <si>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</si>
  <si>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</si>
  <si>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</si>
  <si>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</si>
  <si>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</si>
  <si>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</si>
  <si>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</si>
  <si>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</si>
  <si>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</si>
  <si>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</si>
  <si>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</si>
  <si>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</si>
  <si>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</si>
  <si>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</si>
  <si>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</si>
  <si>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</si>
  <si>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</si>
  <si>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</si>
  <si>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</si>
  <si>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</si>
  <si>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</si>
  <si>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</si>
  <si>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</si>
  <si>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</si>
  <si>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</si>
  <si>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</si>
  <si>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</si>
  <si>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</si>
  <si>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</si>
  <si>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</si>
  <si>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</si>
  <si>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</si>
  <si>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</si>
  <si>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</si>
  <si>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</si>
  <si>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</si>
  <si>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</si>
  <si>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</si>
  <si>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</si>
  <si>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</si>
  <si>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</si>
  <si>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</si>
  <si>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</si>
  <si>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</si>
  <si>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</si>
  <si>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</si>
  <si>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</si>
  <si>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</si>
  <si>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</si>
  <si>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</si>
  <si>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</si>
  <si>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</si>
  <si>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</si>
  <si>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</si>
  <si>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</si>
  <si>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</si>
  <si>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</si>
  <si>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</si>
  <si>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</si>
  <si>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</si>
  <si>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</si>
  <si>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</si>
  <si>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</si>
  <si>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</si>
  <si>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</si>
  <si>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</si>
  <si>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</si>
  <si>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</si>
  <si>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</si>
  <si>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</si>
  <si>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</si>
  <si>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</si>
  <si>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</si>
  <si>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</si>
  <si>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</si>
  <si>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</si>
  <si>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</si>
  <si>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</si>
  <si>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</si>
  <si>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</si>
  <si>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</si>
  <si>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</si>
  <si>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</si>
  <si>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</si>
  <si>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</si>
  <si>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</si>
  <si>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</si>
  <si>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</si>
  <si>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</si>
  <si>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</si>
  <si>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</si>
  <si>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</si>
  <si>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</si>
  <si>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</si>
  <si>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</si>
  <si>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</si>
  <si>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</si>
  <si>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</si>
  <si>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</si>
  <si>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</si>
  <si>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</si>
  <si>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</si>
  <si>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</si>
  <si>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</si>
  <si>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</si>
  <si>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</si>
  <si>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</si>
  <si>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</si>
  <si>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</si>
  <si>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</si>
  <si>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</si>
  <si>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</si>
  <si>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</si>
  <si>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</si>
  <si>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</si>
  <si>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</si>
  <si>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</si>
  <si>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</si>
  <si>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</si>
  <si>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</si>
  <si>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</si>
  <si>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</si>
  <si>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</si>
  <si>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</si>
  <si>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</si>
  <si>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</si>
  <si>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</si>
  <si>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</si>
  <si>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</si>
  <si>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</si>
  <si>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</si>
  <si>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</si>
  <si>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</si>
  <si>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</si>
  <si>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</si>
  <si>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</si>
  <si>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</si>
  <si>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</si>
  <si>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</si>
  <si>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</si>
  <si>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</si>
  <si>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</si>
  <si>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</si>
  <si>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</si>
  <si>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</si>
  <si>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</si>
  <si>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</si>
  <si>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</si>
  <si>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</si>
  <si>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</si>
  <si>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</si>
  <si>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</si>
  <si>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</si>
  <si>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</si>
  <si>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</si>
  <si>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</si>
  <si>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</si>
  <si>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</si>
  <si>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</si>
  <si>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</si>
  <si>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</si>
  <si>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</si>
  <si>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</si>
  <si>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</si>
  <si>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</si>
  <si>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</si>
  <si>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</si>
  <si>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</si>
  <si>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</si>
  <si>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</si>
  <si>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</si>
  <si>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</si>
  <si>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</si>
  <si>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</si>
  <si>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</si>
  <si>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</si>
  <si>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</si>
  <si>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</si>
  <si>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</si>
  <si>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</si>
  <si>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</si>
  <si>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</si>
  <si>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</si>
  <si>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</si>
  <si>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</si>
  <si>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</si>
  <si>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</si>
  <si>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</si>
  <si>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</si>
  <si>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</si>
  <si>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</si>
  <si>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</si>
  <si>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</si>
  <si>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</si>
  <si>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</si>
  <si>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</si>
  <si>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</si>
  <si>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</si>
  <si>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</si>
  <si>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</si>
  <si>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</si>
  <si>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</si>
  <si>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</si>
  <si>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</si>
  <si>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</si>
  <si>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</si>
  <si>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</si>
  <si>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</si>
  <si>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</si>
  <si>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</si>
  <si>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</si>
  <si>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</si>
  <si>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</si>
  <si>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</si>
  <si>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</si>
  <si>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</si>
  <si>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</si>
  <si>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</si>
  <si>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</si>
  <si>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</si>
  <si>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</si>
  <si>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</si>
  <si>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</si>
  <si>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</si>
  <si>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</si>
  <si>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</si>
  <si>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</si>
  <si>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</si>
  <si>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</si>
  <si>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</si>
  <si>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</si>
  <si>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</si>
  <si>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</si>
  <si>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</si>
  <si>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</si>
  <si>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</si>
  <si>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</si>
  <si>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</si>
  <si>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</si>
  <si>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</si>
  <si>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</si>
  <si>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</si>
  <si>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</si>
  <si>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</si>
  <si>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</si>
  <si>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</si>
  <si>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</si>
  <si>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</si>
  <si>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</si>
  <si>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</si>
  <si>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</si>
  <si>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</si>
  <si>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</si>
  <si>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</si>
  <si>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</si>
  <si>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</si>
  <si>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</si>
  <si>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</si>
  <si>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</si>
  <si>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</si>
  <si>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</si>
  <si>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</si>
  <si>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</si>
  <si>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</si>
  <si>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</si>
  <si>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</si>
  <si>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</si>
  <si>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</si>
  <si>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</si>
  <si>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</si>
  <si>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</si>
  <si>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</si>
  <si>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</si>
  <si>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</si>
  <si>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</si>
  <si>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</si>
  <si>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</si>
  <si>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</si>
  <si>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</si>
  <si>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</si>
  <si>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</si>
  <si>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</si>
  <si>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</si>
  <si>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</si>
  <si>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</si>
  <si>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</si>
  <si>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</si>
  <si>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</si>
  <si>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</si>
  <si>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</si>
  <si>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</si>
  <si>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</si>
  <si>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</si>
  <si>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</si>
  <si>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</si>
  <si>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</si>
  <si>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</si>
  <si>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</si>
  <si>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</si>
  <si>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</si>
  <si>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</si>
  <si>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</si>
  <si>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</si>
  <si>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</si>
  <si>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</si>
  <si>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</si>
  <si>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</si>
  <si>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</si>
  <si>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</si>
  <si>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</si>
  <si>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</si>
  <si>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</si>
  <si>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</si>
  <si>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</si>
  <si>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</si>
  <si>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</si>
  <si>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</si>
  <si>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</si>
  <si>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</si>
  <si>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</si>
  <si>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</si>
  <si>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</si>
  <si>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</si>
  <si>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</si>
  <si>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</si>
  <si>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</si>
  <si>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</si>
  <si>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</si>
  <si>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</si>
  <si>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</si>
  <si>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</si>
  <si>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</si>
  <si>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</si>
  <si>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</si>
  <si>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</si>
  <si>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</si>
  <si>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</si>
  <si>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</si>
  <si>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</si>
  <si>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</si>
  <si>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</si>
  <si>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</si>
  <si>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</si>
  <si>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</si>
  <si>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</si>
  <si>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</si>
  <si>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</si>
  <si>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</si>
  <si>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</si>
  <si>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</si>
  <si>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</si>
  <si>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</si>
  <si>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</si>
  <si>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</si>
  <si>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</si>
  <si>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</si>
  <si>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</si>
  <si>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</si>
  <si>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</si>
  <si>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</si>
  <si>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</si>
  <si>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</si>
  <si>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</si>
  <si>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</si>
  <si>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</si>
  <si>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</si>
  <si>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</si>
  <si>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</si>
  <si>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</si>
  <si>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</si>
  <si>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</si>
  <si>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</si>
  <si>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</si>
  <si>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</si>
  <si>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</si>
  <si>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</si>
  <si>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</si>
  <si>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</si>
  <si>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</si>
  <si>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</si>
  <si>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</si>
  <si>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</si>
  <si>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</si>
  <si>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</si>
  <si>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</si>
  <si>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</si>
  <si>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</si>
  <si>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</si>
  <si>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</si>
  <si>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</si>
  <si>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</si>
  <si>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</si>
  <si>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</si>
  <si>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</si>
  <si>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</si>
  <si>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</si>
  <si>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</si>
  <si>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</si>
  <si>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</si>
  <si>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</si>
  <si>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</si>
  <si>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</si>
  <si>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</si>
  <si>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</si>
  <si>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</si>
  <si>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</si>
  <si>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</si>
  <si>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</si>
  <si>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</si>
  <si>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</si>
  <si>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</si>
  <si>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</si>
  <si>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</si>
  <si>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</si>
  <si>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</si>
  <si>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</si>
  <si>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</si>
  <si>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</si>
  <si>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</si>
  <si>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</si>
  <si>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</si>
  <si>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</si>
  <si>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</si>
  <si>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</si>
  <si>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</si>
  <si>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</si>
  <si>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</si>
  <si>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</si>
  <si>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</si>
  <si>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</si>
  <si>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</si>
  <si>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</si>
  <si>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</si>
  <si>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</si>
  <si>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</si>
  <si>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</si>
  <si>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</si>
  <si>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</si>
  <si>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</si>
  <si>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</si>
  <si>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</si>
  <si>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</si>
  <si>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</si>
  <si>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</si>
  <si>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</si>
  <si>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</si>
  <si>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</si>
  <si>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</si>
  <si>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</si>
  <si>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</si>
  <si>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</si>
  <si>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</si>
  <si>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</si>
  <si>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</si>
  <si>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</si>
  <si>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</si>
  <si>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</si>
  <si>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</si>
  <si>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</si>
  <si>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</si>
  <si>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</si>
  <si>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</si>
  <si>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</si>
  <si>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</si>
  <si>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</si>
  <si>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</si>
  <si>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</si>
  <si>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</si>
  <si>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</si>
  <si>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</si>
  <si>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</si>
  <si>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</si>
  <si>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</si>
  <si>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</si>
  <si>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</si>
  <si>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</si>
  <si>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</si>
  <si>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</si>
  <si>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</si>
  <si>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</si>
  <si>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</si>
  <si>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</si>
  <si>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</si>
  <si>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</si>
  <si>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</si>
  <si>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</si>
  <si>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</si>
  <si>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</si>
  <si>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</si>
  <si>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</si>
  <si>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</si>
  <si>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</si>
  <si>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</si>
  <si>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</si>
  <si>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</si>
  <si>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</si>
  <si>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</si>
  <si>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</si>
  <si>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</si>
  <si>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</si>
  <si>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</si>
  <si>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</si>
  <si>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</si>
  <si>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</si>
  <si>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</si>
  <si>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</si>
  <si>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</si>
  <si>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</si>
  <si>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</si>
  <si>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</si>
  <si>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</si>
  <si>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</si>
  <si>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</si>
  <si>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</si>
  <si>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</si>
  <si>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</si>
  <si>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</si>
  <si>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</si>
  <si>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</si>
  <si>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</si>
  <si>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</si>
  <si>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</si>
  <si>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</si>
  <si>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</si>
  <si>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</si>
  <si>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</si>
  <si>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</si>
  <si>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</si>
  <si>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</si>
  <si>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</si>
  <si>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</si>
  <si>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</si>
  <si>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</si>
  <si>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</si>
  <si>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</si>
  <si>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</si>
  <si>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</si>
  <si>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</si>
  <si>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</si>
  <si>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</si>
  <si>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</si>
  <si>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</si>
  <si>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</si>
  <si>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</si>
  <si>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</si>
  <si>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</si>
  <si>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</si>
  <si>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</si>
  <si>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</si>
  <si>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</si>
  <si>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</si>
  <si>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</si>
  <si>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</si>
  <si>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</si>
  <si>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</si>
  <si>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</si>
  <si>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</si>
  <si>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</si>
  <si>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</si>
  <si>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</si>
  <si>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</si>
  <si>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</si>
  <si>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</si>
  <si>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</si>
  <si>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</si>
  <si>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</si>
  <si>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</si>
  <si>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</si>
  <si>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</si>
  <si>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</si>
  <si>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</si>
  <si>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</si>
  <si>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</si>
  <si>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</si>
  <si>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</si>
  <si>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</si>
  <si>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</si>
  <si>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</si>
  <si>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</si>
  <si>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</si>
  <si>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</si>
  <si>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</si>
  <si>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</si>
  <si>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</si>
  <si>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</si>
  <si>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</si>
  <si>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</si>
  <si>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</si>
  <si>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</si>
  <si>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</si>
  <si>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</si>
  <si>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</si>
  <si>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</si>
  <si>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</si>
  <si>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</si>
  <si>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</si>
  <si>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</si>
  <si>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</si>
  <si>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</si>
  <si>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</si>
  <si>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</si>
  <si>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</si>
  <si>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</si>
  <si>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</si>
  <si>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</si>
  <si>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</si>
  <si>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</si>
  <si>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</si>
  <si>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</si>
  <si>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</si>
  <si>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</si>
  <si>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</si>
  <si>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</si>
  <si>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</si>
  <si>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</si>
  <si>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</si>
  <si>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</si>
  <si>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</si>
  <si>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</si>
  <si>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</si>
  <si>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</si>
  <si>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</si>
  <si>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</si>
  <si>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</si>
  <si>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</si>
  <si>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</si>
  <si>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</si>
  <si>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</si>
  <si>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</si>
  <si>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</si>
  <si>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</si>
  <si>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</si>
  <si>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</si>
  <si>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</si>
  <si>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</si>
  <si>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</si>
  <si>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</si>
  <si>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</si>
  <si>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</si>
  <si>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</si>
  <si>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</si>
  <si>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</si>
  <si>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</si>
  <si>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</si>
  <si>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</si>
  <si>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</si>
  <si>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</si>
  <si>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</si>
  <si>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</si>
  <si>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</si>
  <si>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</si>
  <si>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</si>
  <si>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</si>
  <si>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</si>
  <si>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</si>
  <si>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</si>
  <si>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</si>
  <si>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</si>
  <si>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</si>
  <si>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</si>
  <si>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</si>
  <si>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</si>
  <si>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</si>
  <si>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</si>
  <si>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</si>
  <si>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</si>
  <si>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</si>
  <si>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</si>
  <si>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</si>
  <si>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</si>
  <si>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</si>
  <si>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</si>
  <si>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</si>
  <si>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</si>
  <si>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</si>
  <si>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</si>
  <si>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</si>
  <si>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</si>
  <si>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</si>
  <si>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</si>
  <si>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</si>
  <si>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</si>
  <si>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</si>
  <si>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</si>
  <si>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</si>
  <si>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</si>
  <si>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</si>
  <si>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</si>
  <si>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</si>
  <si>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</si>
  <si>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</si>
  <si>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</si>
  <si>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</si>
  <si>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</si>
  <si>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</si>
  <si>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</si>
  <si>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</si>
  <si>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</si>
  <si>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</si>
  <si>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</si>
  <si>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</si>
  <si>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</si>
  <si>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</si>
  <si>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</si>
  <si>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</si>
  <si>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</si>
  <si>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</si>
  <si>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</si>
  <si>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</si>
  <si>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</si>
  <si>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</si>
  <si>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</si>
  <si>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</si>
  <si>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</si>
  <si>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</si>
  <si>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</si>
  <si>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</si>
  <si>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</si>
  <si>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</si>
  <si>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</si>
  <si>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</si>
  <si>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</si>
  <si>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</si>
  <si>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</si>
  <si>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</si>
  <si>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</si>
  <si>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</si>
  <si>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</si>
  <si>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</si>
  <si>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</si>
  <si>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</si>
  <si>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</si>
  <si>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</si>
  <si>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</si>
  <si>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</si>
  <si>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</si>
  <si>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</si>
  <si>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</si>
  <si>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</si>
  <si>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</si>
  <si>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</si>
  <si>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</si>
  <si>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</si>
  <si>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</si>
  <si>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</si>
  <si>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</si>
  <si>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</si>
  <si>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</si>
  <si>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</si>
  <si>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</si>
  <si>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</si>
  <si>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</si>
  <si>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</si>
  <si>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</si>
  <si>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</si>
  <si>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</si>
  <si>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</si>
  <si>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</si>
  <si>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</si>
  <si>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</si>
  <si>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</si>
  <si>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</si>
  <si>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</si>
  <si>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</si>
  <si>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</si>
  <si>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</si>
  <si>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</si>
  <si>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</si>
  <si>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</si>
  <si>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</si>
  <si>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</si>
  <si>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</si>
  <si>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</si>
  <si>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</si>
  <si>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</si>
  <si>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</si>
  <si>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</si>
  <si>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</si>
  <si>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</si>
  <si>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</si>
  <si>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</si>
  <si>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</si>
  <si>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</si>
  <si>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</si>
  <si>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</si>
  <si>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</si>
  <si>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</si>
  <si>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</si>
  <si>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</si>
  <si>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</si>
  <si>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</si>
  <si>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</si>
  <si>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</si>
  <si>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</si>
  <si>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</si>
  <si>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</si>
  <si>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</si>
  <si>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</si>
  <si>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</si>
  <si>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</si>
  <si>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</si>
  <si>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</si>
  <si>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</si>
  <si>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</si>
  <si>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</si>
  <si>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</si>
  <si>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</si>
  <si>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</si>
  <si>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</si>
  <si>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</si>
  <si>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</si>
  <si>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</si>
  <si>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</si>
  <si>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</si>
  <si>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</si>
  <si>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</si>
  <si>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</si>
  <si>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</si>
  <si>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</si>
  <si>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</si>
  <si>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</si>
  <si>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</si>
  <si>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</si>
  <si>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</si>
  <si>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</si>
  <si>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</si>
  <si>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</si>
  <si>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</si>
  <si>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</si>
  <si>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</si>
  <si>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</si>
  <si>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</si>
  <si>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</si>
  <si>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</si>
  <si>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</si>
  <si>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</si>
  <si>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</si>
  <si>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</si>
  <si>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</si>
  <si>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</si>
  <si>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</si>
  <si>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</si>
  <si>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</si>
  <si>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</si>
  <si>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</si>
  <si>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</si>
  <si>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</si>
  <si>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</si>
  <si>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</si>
  <si>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</si>
  <si>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</si>
  <si>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</si>
  <si>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</si>
  <si>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</si>
  <si>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</si>
  <si>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</si>
  <si>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</si>
  <si>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</si>
  <si>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</si>
  <si>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</si>
  <si>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</si>
  <si>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</si>
  <si>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</si>
  <si>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</si>
  <si>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</si>
  <si>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</si>
  <si>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</si>
  <si>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</si>
  <si>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</si>
  <si>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</si>
  <si>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</si>
  <si>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</si>
  <si>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</si>
  <si>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</si>
  <si>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</si>
  <si>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</si>
  <si>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</si>
  <si>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</si>
  <si>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</si>
  <si>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</si>
  <si>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</si>
  <si>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</si>
  <si>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</si>
  <si>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</si>
  <si>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</si>
  <si>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</si>
  <si>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</si>
  <si>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</si>
  <si>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</si>
  <si>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</si>
  <si>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</si>
  <si>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</si>
  <si>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</si>
  <si>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</si>
  <si>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</si>
  <si>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</si>
  <si>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</si>
  <si>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</si>
  <si>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</si>
  <si>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</si>
  <si>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</si>
  <si>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</si>
  <si>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</si>
  <si>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</si>
  <si>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</si>
  <si>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</si>
  <si>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</si>
  <si>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</si>
  <si>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</si>
  <si>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</si>
  <si>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</si>
  <si>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</si>
  <si>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</si>
  <si>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</si>
  <si>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</si>
  <si>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</si>
  <si>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</si>
  <si>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</si>
  <si>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</si>
  <si>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</si>
  <si>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</si>
  <si>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</si>
  <si>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</si>
  <si>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</si>
  <si>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</si>
  <si>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</si>
  <si>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</si>
  <si>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</si>
  <si>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</si>
  <si>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</si>
  <si>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</si>
  <si>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</si>
  <si>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</si>
  <si>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</si>
  <si>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</si>
  <si>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</si>
  <si>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</si>
  <si>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</si>
  <si>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</si>
  <si>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</si>
  <si>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</si>
  <si>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</si>
  <si>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</si>
  <si>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</si>
  <si>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</si>
  <si>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</si>
  <si>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</si>
  <si>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</si>
  <si>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</si>
  <si>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</si>
  <si>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</si>
  <si>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</si>
  <si>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</si>
  <si>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</si>
  <si>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</si>
  <si>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</si>
  <si>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</si>
  <si>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</si>
  <si>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</si>
  <si>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</si>
  <si>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</si>
  <si>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</si>
  <si>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</si>
  <si>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</si>
  <si>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</si>
  <si>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</si>
  <si>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</si>
  <si>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</si>
  <si>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</si>
  <si>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</si>
  <si>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</si>
  <si>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</si>
  <si>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</si>
  <si>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</si>
  <si>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</si>
  <si>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</si>
  <si>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</si>
  <si>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</si>
  <si>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</si>
  <si>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</si>
  <si>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</si>
  <si>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</si>
  <si>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</si>
  <si>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</si>
  <si>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</si>
  <si>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</si>
  <si>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</si>
  <si>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</si>
  <si>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</si>
  <si>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</si>
  <si>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</si>
  <si>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</si>
  <si>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</si>
  <si>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</si>
  <si>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</si>
  <si>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</si>
  <si>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</si>
  <si>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</si>
  <si>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</si>
  <si>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</si>
  <si>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</si>
  <si>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</si>
  <si>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</si>
  <si>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</si>
  <si>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</si>
  <si>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</si>
  <si>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</si>
  <si>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</si>
  <si>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</si>
  <si>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</si>
  <si>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</si>
  <si>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</si>
  <si>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</si>
  <si>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</si>
  <si>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</si>
  <si>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</si>
  <si>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</si>
  <si>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</si>
  <si>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</si>
  <si>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</si>
  <si>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</si>
  <si>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</si>
  <si>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</si>
  <si>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</si>
  <si>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</si>
  <si>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</si>
  <si>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</si>
  <si>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</si>
  <si>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</si>
  <si>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</si>
  <si>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</si>
  <si>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</si>
  <si>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</si>
  <si>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</si>
  <si>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</si>
  <si>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</si>
  <si>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</si>
  <si>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</si>
  <si>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</si>
  <si>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</si>
  <si>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</si>
  <si>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</si>
  <si>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</si>
  <si>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</si>
  <si>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</si>
  <si>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</si>
  <si>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</si>
  <si>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</si>
  <si>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</si>
  <si>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</si>
  <si>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</si>
  <si>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</si>
  <si>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</si>
  <si>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</si>
  <si>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</si>
  <si>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</si>
  <si>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</si>
  <si>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</si>
  <si>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</si>
  <si>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</si>
  <si>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</si>
  <si>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</si>
  <si>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</si>
  <si>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</si>
  <si>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</si>
  <si>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</si>
  <si>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</si>
  <si>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</si>
  <si>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</si>
  <si>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</si>
  <si>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</si>
  <si>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</si>
  <si>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</si>
  <si>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</si>
  <si>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</si>
  <si>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</si>
  <si>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</si>
  <si>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</si>
  <si>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</si>
  <si>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</si>
  <si>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</si>
  <si>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</si>
  <si>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</si>
  <si>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</si>
  <si>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</si>
  <si>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</si>
  <si>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</si>
  <si>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</si>
  <si>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</si>
  <si>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</si>
  <si>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</si>
  <si>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</si>
  <si>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</si>
  <si>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</si>
  <si>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</si>
  <si>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</si>
  <si>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</si>
  <si>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</si>
  <si>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</si>
  <si>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</si>
  <si>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</si>
  <si>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</si>
  <si>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</si>
  <si>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</si>
  <si>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</si>
  <si>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</si>
  <si>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</si>
  <si>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</si>
  <si>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</si>
  <si>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</si>
  <si>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</si>
  <si>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</si>
  <si>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</si>
  <si>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</si>
  <si>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</si>
  <si>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</si>
  <si>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</si>
  <si>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</si>
  <si>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</si>
  <si>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</si>
  <si>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</si>
  <si>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</si>
  <si>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</si>
  <si>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</si>
  <si>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</si>
  <si>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</si>
  <si>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</si>
  <si>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</si>
  <si>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</si>
  <si>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</si>
  <si>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</si>
  <si>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</si>
  <si>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</si>
  <si>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</si>
  <si>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</si>
  <si>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</si>
  <si>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</si>
  <si>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</si>
  <si>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</si>
  <si>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</si>
  <si>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</si>
  <si>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</si>
  <si>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</si>
  <si>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</si>
  <si>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</si>
  <si>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</si>
  <si>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</si>
  <si>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</si>
  <si>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</si>
  <si>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</si>
  <si>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</si>
  <si>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</si>
  <si>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</si>
  <si>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</si>
  <si>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</si>
  <si>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</si>
  <si>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</si>
  <si>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</si>
  <si>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</si>
  <si>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</si>
  <si>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</si>
  <si>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</si>
  <si>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</si>
  <si>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</si>
  <si>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</si>
  <si>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</si>
  <si>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</si>
  <si>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</si>
  <si>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</si>
  <si>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</si>
  <si>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</si>
  <si>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</si>
  <si>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</si>
  <si>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</si>
  <si>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</si>
  <si>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</si>
  <si>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</si>
  <si>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</si>
  <si>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</si>
  <si>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</si>
  <si>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</si>
  <si>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</si>
  <si>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</si>
  <si>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</si>
  <si>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</si>
  <si>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</si>
  <si>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</si>
  <si>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</si>
  <si>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</si>
  <si>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</si>
  <si>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</si>
  <si>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</si>
  <si>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</si>
  <si>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</si>
  <si>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</si>
  <si>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</si>
  <si>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</si>
  <si>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</si>
  <si>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</si>
  <si>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</si>
  <si>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</si>
  <si>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</si>
  <si>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</si>
  <si>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</si>
  <si>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</si>
  <si>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</si>
  <si>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</si>
  <si>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</si>
  <si>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</si>
  <si>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</si>
  <si>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</si>
  <si>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</si>
  <si>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</si>
  <si>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</si>
  <si>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</si>
  <si>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</si>
  <si>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</si>
  <si>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</si>
  <si>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</si>
  <si>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</si>
  <si>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</si>
  <si>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</si>
  <si>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</si>
  <si>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</si>
  <si>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</si>
  <si>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</si>
  <si>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</si>
  <si>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</si>
  <si>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</si>
  <si>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</si>
  <si>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</si>
  <si>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</si>
  <si>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</si>
  <si>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</si>
  <si>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</si>
  <si>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</si>
  <si>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</si>
  <si>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</si>
  <si>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</si>
  <si>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</si>
  <si>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</si>
  <si>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</si>
  <si>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</si>
  <si>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</si>
  <si>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</si>
  <si>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</si>
  <si>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</si>
  <si>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</si>
  <si>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</si>
  <si>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</si>
  <si>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</si>
  <si>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</si>
  <si>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</si>
  <si>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</si>
  <si>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</si>
  <si>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</si>
  <si>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</si>
  <si>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</si>
  <si>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</si>
  <si>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</si>
  <si>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</si>
  <si>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</si>
  <si>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</si>
  <si>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</si>
  <si>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</si>
  <si>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</si>
  <si>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</si>
  <si>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</si>
  <si>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</si>
  <si>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</si>
  <si>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</si>
  <si>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</si>
  <si>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</si>
  <si>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</si>
  <si>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</si>
  <si>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</si>
  <si>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</si>
  <si>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</si>
  <si>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</si>
  <si>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</si>
  <si>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</si>
  <si>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</si>
  <si>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</si>
  <si>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</si>
  <si>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</si>
  <si>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</si>
  <si>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</si>
  <si>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</si>
  <si>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</si>
  <si>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</si>
  <si>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</si>
  <si>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</si>
  <si>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</si>
  <si>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</si>
  <si>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</si>
  <si>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</si>
  <si>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</si>
  <si>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</si>
  <si>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</si>
  <si>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</si>
  <si>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</si>
  <si>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</si>
  <si>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</si>
  <si>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</si>
  <si>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</si>
  <si>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</si>
  <si>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</si>
  <si>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</si>
  <si>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</si>
  <si>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</si>
  <si>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</si>
  <si>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</si>
  <si>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</si>
  <si>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</si>
  <si>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</si>
  <si>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</si>
  <si>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</si>
  <si>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</si>
  <si>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</si>
  <si>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</si>
  <si>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</si>
  <si>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</si>
  <si>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</si>
  <si>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</si>
  <si>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</si>
  <si>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</si>
  <si>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</si>
  <si>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</si>
  <si>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</si>
  <si>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</si>
  <si>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</si>
  <si>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</si>
  <si>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</si>
  <si>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</si>
  <si>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</si>
  <si>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</si>
  <si>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</si>
  <si>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</si>
  <si>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</si>
  <si>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</si>
  <si>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</si>
  <si>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</si>
  <si>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</si>
  <si>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</si>
  <si>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</si>
  <si>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</si>
  <si>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</si>
  <si>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</si>
  <si>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</si>
  <si>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</si>
  <si>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</si>
  <si>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</si>
  <si>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</si>
  <si>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</si>
  <si>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</si>
  <si>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</si>
  <si>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</si>
  <si>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</si>
  <si>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</si>
  <si>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</si>
  <si>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</si>
  <si>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</si>
  <si>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</si>
  <si>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</si>
  <si>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</si>
  <si>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</si>
  <si>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</si>
  <si>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</si>
  <si>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</si>
  <si>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</si>
  <si>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</si>
  <si>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</si>
  <si>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</si>
  <si>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</si>
  <si>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</si>
  <si>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</si>
  <si>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</si>
  <si>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</si>
  <si>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</si>
  <si>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</si>
  <si>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</si>
  <si>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</si>
  <si>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</si>
  <si>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</si>
  <si>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</si>
  <si>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</si>
  <si>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</si>
  <si>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</si>
  <si>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</si>
  <si>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</si>
  <si>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</si>
  <si>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</si>
  <si>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</si>
  <si>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</si>
  <si>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</si>
  <si>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</si>
  <si>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</si>
  <si>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</si>
  <si>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</si>
  <si>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</si>
  <si>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</si>
  <si>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</si>
  <si>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</si>
  <si>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</si>
  <si>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</si>
  <si>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</si>
  <si>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</si>
  <si>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</si>
  <si>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</si>
  <si>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</si>
  <si>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</si>
  <si>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</si>
  <si>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</si>
  <si>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</si>
  <si>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</si>
  <si>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</si>
  <si>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</si>
  <si>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</si>
  <si>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</si>
  <si>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</si>
  <si>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</si>
  <si>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</si>
  <si>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</si>
  <si>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</si>
  <si>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</si>
  <si>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</si>
  <si>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</si>
  <si>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</si>
  <si>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</si>
  <si>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</si>
  <si>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</si>
  <si>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</si>
  <si>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</si>
  <si>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</si>
  <si>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</si>
  <si>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</si>
  <si>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</si>
  <si>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</si>
  <si>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</si>
  <si>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</si>
  <si>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</si>
  <si>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</si>
  <si>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</si>
  <si>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</si>
  <si>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</si>
  <si>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</si>
  <si>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</si>
  <si>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</si>
  <si>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</si>
  <si>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</si>
  <si>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</si>
  <si>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</si>
  <si>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</si>
  <si>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</si>
  <si>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</si>
  <si>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</si>
  <si>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</si>
  <si>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</si>
  <si>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</si>
  <si>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</si>
  <si>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</si>
  <si>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</si>
  <si>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</si>
  <si>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</si>
  <si>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</si>
  <si>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</si>
  <si>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</si>
  <si>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</si>
  <si>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</si>
  <si>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</si>
  <si>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</si>
  <si>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</si>
  <si>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</si>
  <si>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</si>
  <si>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</si>
  <si>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</si>
  <si>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</si>
  <si>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</si>
  <si>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</si>
  <si>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</si>
  <si>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</si>
  <si>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</si>
  <si>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</si>
  <si>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</si>
  <si>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</si>
  <si>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</si>
  <si>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</si>
  <si>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</si>
  <si>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</si>
  <si>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</si>
  <si>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</si>
  <si>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</si>
  <si>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</si>
  <si>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</si>
  <si>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</si>
  <si>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</si>
  <si>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</si>
  <si>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</si>
  <si>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</si>
  <si>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</si>
  <si>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</si>
  <si>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</si>
  <si>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</si>
  <si>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</si>
  <si>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</si>
  <si>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</si>
  <si>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</si>
  <si>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</si>
  <si>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</si>
  <si>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</si>
  <si>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</si>
  <si>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</si>
  <si>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</si>
  <si>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</si>
  <si>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</si>
  <si>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</si>
  <si>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</si>
  <si>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</si>
  <si>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</si>
  <si>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</si>
  <si>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</si>
  <si>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</si>
  <si>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</si>
  <si>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</si>
  <si>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</si>
  <si>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</si>
  <si>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</si>
  <si>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</si>
  <si>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</si>
  <si>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</si>
  <si>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</si>
  <si>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</si>
  <si>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</si>
  <si>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</si>
  <si>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</si>
  <si>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</si>
  <si>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</si>
  <si>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</si>
  <si>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</si>
  <si>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</si>
  <si>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</si>
  <si>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</si>
  <si>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</si>
  <si>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</si>
  <si>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</si>
  <si>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</si>
  <si>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</si>
  <si>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</si>
  <si>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</si>
  <si>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</si>
  <si>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</si>
  <si>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</si>
  <si>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</si>
  <si>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</si>
  <si>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</si>
  <si>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</si>
  <si>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</si>
  <si>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</si>
  <si>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</si>
  <si>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</si>
  <si>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</si>
  <si>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</si>
  <si>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</si>
  <si>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</si>
  <si>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</si>
  <si>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</si>
  <si>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</si>
  <si>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</si>
  <si>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</si>
  <si>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</si>
  <si>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</si>
  <si>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</si>
  <si>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</si>
  <si>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</si>
  <si>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</si>
  <si>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</si>
  <si>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</si>
  <si>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</si>
  <si>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</si>
  <si>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</si>
  <si>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</si>
  <si>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</si>
  <si>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</si>
  <si>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</si>
  <si>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</si>
  <si>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</si>
  <si>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</si>
  <si>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</si>
  <si>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</si>
  <si>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</si>
  <si>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</si>
  <si>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</si>
  <si>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</si>
  <si>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</si>
  <si>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</si>
  <si>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</si>
  <si>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</si>
  <si>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</si>
  <si>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</si>
  <si>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</si>
  <si>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</si>
  <si>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</si>
  <si>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</si>
  <si>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</si>
  <si>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</si>
  <si>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</si>
  <si>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</si>
  <si>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</si>
  <si>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</si>
  <si>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</si>
  <si>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</si>
  <si>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</si>
  <si>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</si>
  <si>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</si>
  <si>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</si>
  <si>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</si>
  <si>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</si>
  <si>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</si>
  <si>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</si>
  <si>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</si>
  <si>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</si>
  <si>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</si>
  <si>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</si>
  <si>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</si>
  <si>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</si>
  <si>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</si>
  <si>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</si>
  <si>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</si>
  <si>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</si>
  <si>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</si>
  <si>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</si>
  <si>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</si>
  <si>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</si>
  <si>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</si>
  <si>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</si>
  <si>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</si>
  <si>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</si>
  <si>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</si>
  <si>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</si>
  <si>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</si>
  <si>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</si>
  <si>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</si>
  <si>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</si>
  <si>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</si>
  <si>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</si>
  <si>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</si>
  <si>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</si>
  <si>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</si>
  <si>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</si>
  <si>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</si>
  <si>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</si>
  <si>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</si>
  <si>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</si>
  <si>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</si>
  <si>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</si>
  <si>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</si>
  <si>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</si>
  <si>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</si>
  <si>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</si>
  <si>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</si>
  <si>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</si>
  <si>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</si>
  <si>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</si>
  <si>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</si>
  <si>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</si>
  <si>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</si>
  <si>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</si>
  <si>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</si>
  <si>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</si>
  <si>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</si>
  <si>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</si>
  <si>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</si>
  <si>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</si>
  <si>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</si>
  <si>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</si>
  <si>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</si>
  <si>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</si>
  <si>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</si>
  <si>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</si>
  <si>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</si>
  <si>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</si>
  <si>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</si>
  <si>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</si>
  <si>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</si>
  <si>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</si>
  <si>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</si>
  <si>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</si>
  <si>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</si>
  <si>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</si>
  <si>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</si>
  <si>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</si>
  <si>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</si>
  <si>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</si>
  <si>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</si>
  <si>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</si>
  <si>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</si>
  <si>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</si>
  <si>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</si>
  <si>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</si>
  <si>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</si>
  <si>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</si>
  <si>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</si>
  <si>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</si>
  <si>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</si>
  <si>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</si>
  <si>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</si>
  <si>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</si>
  <si>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</si>
  <si>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</si>
  <si>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</si>
  <si>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</si>
  <si>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</si>
  <si>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</si>
  <si>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</si>
  <si>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</si>
  <si>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</si>
  <si>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</si>
  <si>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</si>
  <si>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</si>
  <si>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</si>
  <si>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</si>
  <si>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</si>
  <si>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</si>
  <si>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</si>
  <si>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</si>
  <si>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</si>
  <si>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</si>
  <si>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</si>
  <si>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</si>
  <si>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</si>
  <si>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</si>
  <si>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</si>
  <si>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</si>
  <si>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</si>
  <si>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</si>
  <si>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</si>
  <si>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</si>
  <si>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</si>
  <si>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</si>
  <si>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</si>
  <si>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</si>
  <si>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</si>
  <si>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</si>
  <si>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</si>
  <si>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</si>
  <si>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</si>
  <si>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</si>
  <si>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</si>
  <si>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</si>
  <si>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</si>
  <si>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</si>
  <si>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</si>
  <si>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</si>
  <si>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</si>
  <si>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</si>
  <si>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</si>
  <si>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</si>
  <si>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</si>
  <si>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</si>
  <si>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</si>
  <si>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</si>
  <si>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</si>
  <si>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</si>
  <si>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</si>
  <si>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</si>
  <si>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</si>
  <si>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</si>
  <si>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</si>
  <si>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</si>
  <si>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</si>
  <si>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</si>
  <si>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</si>
  <si>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</si>
  <si>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</si>
  <si>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</si>
  <si>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</si>
  <si>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</si>
  <si>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</si>
  <si>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</si>
  <si>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</si>
  <si>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</si>
  <si>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</si>
  <si>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</si>
  <si>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</si>
  <si>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</si>
  <si>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</si>
  <si>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</si>
  <si>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</si>
  <si>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</si>
  <si>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</si>
  <si>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</si>
  <si>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</si>
  <si>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</si>
  <si>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</si>
  <si>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</si>
  <si>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</si>
  <si>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</si>
  <si>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</si>
  <si>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</si>
  <si>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</si>
  <si>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</si>
  <si>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</si>
  <si>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</si>
  <si>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</si>
  <si>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</si>
  <si>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</si>
  <si>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</si>
  <si>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</si>
  <si>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</si>
  <si>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</si>
  <si>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</si>
  <si>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</si>
  <si>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</si>
  <si>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</si>
  <si>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</si>
  <si>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</si>
  <si>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</si>
  <si>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</si>
  <si>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</si>
  <si>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</si>
  <si>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</si>
  <si>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</si>
  <si>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</si>
  <si>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</si>
  <si>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</si>
  <si>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</si>
  <si>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</si>
  <si>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</si>
  <si>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</si>
  <si>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</si>
  <si>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</si>
  <si>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</si>
  <si>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</si>
  <si>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</si>
  <si>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</si>
  <si>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</si>
  <si>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</si>
  <si>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</si>
  <si>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</si>
  <si>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</si>
  <si>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</si>
  <si>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</si>
  <si>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</si>
  <si>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</si>
  <si>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</si>
  <si>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</si>
  <si>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</si>
  <si>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</si>
  <si>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</si>
  <si>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</si>
  <si>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</si>
  <si>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</si>
  <si>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</si>
  <si>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</si>
  <si>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</si>
  <si>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</si>
  <si>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</si>
  <si>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</si>
  <si>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</si>
  <si>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</si>
  <si>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</si>
  <si>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</si>
  <si>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</si>
  <si>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</si>
  <si>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</si>
  <si>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</si>
  <si>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</si>
  <si>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</si>
  <si>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</si>
  <si>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</si>
  <si>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</si>
  <si>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</si>
  <si>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</si>
  <si>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</si>
  <si>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</si>
  <si>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</si>
  <si>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</si>
  <si>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</si>
  <si>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</si>
  <si>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</si>
  <si>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</si>
  <si>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</si>
  <si>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</si>
  <si>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</si>
  <si>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</si>
  <si>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</si>
  <si>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</si>
  <si>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</si>
  <si>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</si>
  <si>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</si>
  <si>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</si>
  <si>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</si>
  <si>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</si>
  <si>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</si>
  <si>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</si>
  <si>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</si>
  <si>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</si>
  <si>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</si>
  <si>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</si>
  <si>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</si>
  <si>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</si>
  <si>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</si>
  <si>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</si>
  <si>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</si>
  <si>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</si>
  <si>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</si>
  <si>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</si>
  <si>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</si>
  <si>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</si>
  <si>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</si>
  <si>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</si>
  <si>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</si>
  <si>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</si>
  <si>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</si>
  <si>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</si>
  <si>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</si>
  <si>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</si>
  <si>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</si>
  <si>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</si>
  <si>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</si>
  <si>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</si>
  <si>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</si>
  <si>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</si>
  <si>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</si>
  <si>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</si>
  <si>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</si>
  <si>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</si>
  <si>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</si>
  <si>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</si>
  <si>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</si>
  <si>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</si>
  <si>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</si>
  <si>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</si>
  <si>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</si>
  <si>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</si>
  <si>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</si>
  <si>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</si>
  <si>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</si>
  <si>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</si>
  <si>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</si>
  <si>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</si>
  <si>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</si>
  <si>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</si>
  <si>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</si>
  <si>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</si>
  <si>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</si>
  <si>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</si>
  <si>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</si>
  <si>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</si>
  <si>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</si>
  <si>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</si>
  <si>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</si>
  <si>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</si>
  <si>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</si>
  <si>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</si>
  <si>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</si>
  <si>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</si>
  <si>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</si>
  <si>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</si>
  <si>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</si>
  <si>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</si>
  <si>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</si>
  <si>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</si>
  <si>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</si>
  <si>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</si>
  <si>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</si>
  <si>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</si>
  <si>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</si>
  <si>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</si>
  <si>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</si>
  <si>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</si>
  <si>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</si>
  <si>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</si>
  <si>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</si>
  <si>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</si>
  <si>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</si>
  <si>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</si>
  <si>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</si>
  <si>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</si>
  <si>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</si>
  <si>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</si>
  <si>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</si>
  <si>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</si>
  <si>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</si>
  <si>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</si>
  <si>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</si>
  <si>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</si>
  <si>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</si>
  <si>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</si>
  <si>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</si>
  <si>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</si>
  <si>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</si>
  <si>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</si>
  <si>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</si>
  <si>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</si>
  <si>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</si>
  <si>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</si>
  <si>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</si>
  <si>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</si>
  <si>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</si>
  <si>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</si>
  <si>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</si>
  <si>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</si>
  <si>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</si>
  <si>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</si>
  <si>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</si>
  <si>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</si>
  <si>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</si>
  <si>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</si>
  <si>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</si>
  <si>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</si>
  <si>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</si>
  <si>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</si>
  <si>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</si>
  <si>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</si>
  <si>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</si>
  <si>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</si>
  <si>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</si>
  <si>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</si>
  <si>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</si>
  <si>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</si>
  <si>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</si>
  <si>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</si>
  <si>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</si>
  <si>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</si>
  <si>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</si>
  <si>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</si>
  <si>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</si>
  <si>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</si>
  <si>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</si>
  <si>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</si>
  <si>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</si>
  <si>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</si>
  <si>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</si>
  <si>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</si>
  <si>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</si>
  <si>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</si>
  <si>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</si>
  <si>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</si>
  <si>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</si>
  <si>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</si>
  <si>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</si>
  <si>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</si>
  <si>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</si>
  <si>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</si>
  <si>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</si>
  <si>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</si>
  <si>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</si>
  <si>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</si>
  <si>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</si>
  <si>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</si>
  <si>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</si>
  <si>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</si>
  <si>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</si>
  <si>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</si>
  <si>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</si>
  <si>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</si>
  <si>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</si>
  <si>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</si>
  <si>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</si>
  <si>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</si>
  <si>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</si>
  <si>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</si>
  <si>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</si>
  <si>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</si>
  <si>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</si>
  <si>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</si>
  <si>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</si>
  <si>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</si>
  <si>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</si>
  <si>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</si>
  <si>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</si>
  <si>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</si>
  <si>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</si>
  <si>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</si>
  <si>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</si>
  <si>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</si>
  <si>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</si>
  <si>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</si>
  <si>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</si>
  <si>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</si>
  <si>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</si>
  <si>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</si>
  <si>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</si>
  <si>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</si>
  <si>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</si>
  <si>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</si>
  <si>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</si>
  <si>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</si>
  <si>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</si>
  <si>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</si>
  <si>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</si>
  <si>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</si>
  <si>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</si>
  <si>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</si>
  <si>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</si>
  <si>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</si>
  <si>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</si>
  <si>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</si>
  <si>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</si>
  <si>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</si>
  <si>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</si>
  <si>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</si>
  <si>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</si>
  <si>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</si>
  <si>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</si>
  <si>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</si>
  <si>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</si>
  <si>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</si>
  <si>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</si>
  <si>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</si>
  <si>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</si>
  <si>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</si>
  <si>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</si>
  <si>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</si>
  <si>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</si>
  <si>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</si>
  <si>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</si>
  <si>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</si>
  <si>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</si>
  <si>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</si>
  <si>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</si>
  <si>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</si>
  <si>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</si>
  <si>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</si>
  <si>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</si>
  <si>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</si>
  <si>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</si>
  <si>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</si>
  <si>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</si>
  <si>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</si>
  <si>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</si>
  <si>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</si>
  <si>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</si>
  <si>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</si>
  <si>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</si>
  <si>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</si>
  <si>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</si>
  <si>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</si>
  <si>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</si>
  <si>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</si>
  <si>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</si>
  <si>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</si>
  <si>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</si>
  <si>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</si>
  <si>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</si>
  <si>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</si>
  <si>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</si>
  <si>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</si>
  <si>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</si>
  <si>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</si>
  <si>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</si>
  <si>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</si>
  <si>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</si>
  <si>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</si>
  <si>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</si>
  <si>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</si>
  <si>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</si>
  <si>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</si>
  <si>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</si>
  <si>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</si>
  <si>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</si>
  <si>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</si>
  <si>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</si>
  <si>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</si>
  <si>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</si>
  <si>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</si>
  <si>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</si>
  <si>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</si>
  <si>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</si>
  <si>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</si>
  <si>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</si>
  <si>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</si>
  <si>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</si>
  <si>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</si>
  <si>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</si>
  <si>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</si>
  <si>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</si>
  <si>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</si>
  <si>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</si>
  <si>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</si>
  <si>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</si>
  <si>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</si>
  <si>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</si>
  <si>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</si>
  <si>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</si>
  <si>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</si>
  <si>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</si>
  <si>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</si>
  <si>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</si>
  <si>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</si>
  <si>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</si>
  <si>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</si>
  <si>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</si>
  <si>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</si>
  <si>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</si>
  <si>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</si>
  <si>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</si>
  <si>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</si>
  <si>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</si>
  <si>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</si>
  <si>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</si>
  <si>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</si>
  <si>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</si>
  <si>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</si>
  <si>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</si>
  <si>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</si>
  <si>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</si>
  <si>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</si>
  <si>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</si>
  <si>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</si>
  <si>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</si>
  <si>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</si>
  <si>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</si>
  <si>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</si>
  <si>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</si>
  <si>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</si>
  <si>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</si>
  <si>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</si>
  <si>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</si>
  <si>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</si>
  <si>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</si>
  <si>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</si>
  <si>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</si>
  <si>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</si>
  <si>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</si>
  <si>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</si>
  <si>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</si>
  <si>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</si>
  <si>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</si>
  <si>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</si>
  <si>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</si>
  <si>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</si>
  <si>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</si>
  <si>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</si>
  <si>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</si>
  <si>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</si>
  <si>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</si>
  <si>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</si>
  <si>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</si>
  <si>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</si>
  <si>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</si>
  <si>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</si>
  <si>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</si>
  <si>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</si>
  <si>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</si>
  <si>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</si>
  <si>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</si>
  <si>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</si>
  <si>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</si>
  <si>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</si>
  <si>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</si>
  <si>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</si>
  <si>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</si>
  <si>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</si>
  <si>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</si>
  <si>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</si>
  <si>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</si>
  <si>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</si>
  <si>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</si>
  <si>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</si>
  <si>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</si>
  <si>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</si>
  <si>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</si>
  <si>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</si>
  <si>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</si>
  <si>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</si>
  <si>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</si>
  <si>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</si>
  <si>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</si>
  <si>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</si>
  <si>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</si>
  <si>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</si>
  <si>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</si>
  <si>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</si>
  <si>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</si>
  <si>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</si>
  <si>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</si>
  <si>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</si>
  <si>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</si>
  <si>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</si>
  <si>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</si>
  <si>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</si>
  <si>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</si>
  <si>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</si>
  <si>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</si>
  <si>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</si>
  <si>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</si>
  <si>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</si>
  <si>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</si>
  <si>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</si>
  <si>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</si>
  <si>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</si>
  <si>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</si>
  <si>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</si>
  <si>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</si>
  <si>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</si>
  <si>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</si>
  <si>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</si>
  <si>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</si>
  <si>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</si>
  <si>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</si>
  <si>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</si>
  <si>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</si>
  <si>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</si>
  <si>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</si>
  <si>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</si>
  <si>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</si>
  <si>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</si>
  <si>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</si>
  <si>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</si>
  <si>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</si>
  <si>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</si>
  <si>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</si>
  <si>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</si>
  <si>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</si>
  <si>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</si>
  <si>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</si>
  <si>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</si>
  <si>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</si>
  <si>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</si>
  <si>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</si>
  <si>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</si>
  <si>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</si>
  <si>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</si>
  <si>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</si>
  <si>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</si>
  <si>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</si>
  <si>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</si>
  <si>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</si>
  <si>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</si>
  <si>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</si>
  <si>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</si>
  <si>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</si>
  <si>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</si>
  <si>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</si>
  <si>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</si>
  <si>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</si>
  <si>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</si>
  <si>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</si>
  <si>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</si>
  <si>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</si>
  <si>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</si>
  <si>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</si>
  <si>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</si>
  <si>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</si>
  <si>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</si>
  <si>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</si>
  <si>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</si>
  <si>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</si>
  <si>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</si>
  <si>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</si>
  <si>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</si>
  <si>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</si>
  <si>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</si>
  <si>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</si>
  <si>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</si>
  <si>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</si>
  <si>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</si>
  <si>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</si>
  <si>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</si>
  <si>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</si>
  <si>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</si>
  <si>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</si>
  <si>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</si>
  <si>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</si>
  <si>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</si>
  <si>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</si>
  <si>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</si>
  <si>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</si>
  <si>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</si>
  <si>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</si>
  <si>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</si>
  <si>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</si>
  <si>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</si>
  <si>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</si>
  <si>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</si>
  <si>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</si>
  <si>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</si>
  <si>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</si>
  <si>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</si>
  <si>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</si>
  <si>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</si>
  <si>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</si>
  <si>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</si>
  <si>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</si>
  <si>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</si>
  <si>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</si>
  <si>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</si>
  <si>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</si>
  <si>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</si>
  <si>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</si>
  <si>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</si>
  <si>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</si>
  <si>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</si>
  <si>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</si>
  <si>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</si>
  <si>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</si>
  <si>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</si>
  <si>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</si>
  <si>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</si>
  <si>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</si>
  <si>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</si>
  <si>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</si>
  <si>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</si>
  <si>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</si>
  <si>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</si>
  <si>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</si>
  <si>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</si>
  <si>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</si>
  <si>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</si>
  <si>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</si>
  <si>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</si>
  <si>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</si>
  <si>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</si>
  <si>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</si>
  <si>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</si>
  <si>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</si>
  <si>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</si>
  <si>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</si>
  <si>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</si>
  <si>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</si>
  <si>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</si>
  <si>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</si>
  <si>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</si>
  <si>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</si>
  <si>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</si>
  <si>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</si>
  <si>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</si>
  <si>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</si>
  <si>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</si>
  <si>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</si>
  <si>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</si>
  <si>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</si>
  <si>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</si>
  <si>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</si>
  <si>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</si>
  <si>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</si>
  <si>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</si>
  <si>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</si>
  <si>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</si>
  <si>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</si>
  <si>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</si>
  <si>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</si>
  <si>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</si>
  <si>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</si>
  <si>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</si>
  <si>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</si>
  <si>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</si>
  <si>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</si>
  <si>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</si>
  <si>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</si>
  <si>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</si>
  <si>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</si>
  <si>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</si>
  <si>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</si>
  <si>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</si>
  <si>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</si>
  <si>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</si>
  <si>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</si>
  <si>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</si>
  <si>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</si>
  <si>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</si>
  <si>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</si>
  <si>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</si>
  <si>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</si>
  <si>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</si>
  <si>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</si>
  <si>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</si>
  <si>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</si>
  <si>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</si>
  <si>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</si>
  <si>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</si>
  <si>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</si>
  <si>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</si>
  <si>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</si>
  <si>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</si>
  <si>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</si>
  <si>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</si>
  <si>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</si>
  <si>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</si>
  <si>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</si>
  <si>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</si>
  <si>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</si>
  <si>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</si>
  <si>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</si>
  <si>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</si>
  <si>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</si>
  <si>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</si>
  <si>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</si>
  <si>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</si>
  <si>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</si>
  <si>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</si>
  <si>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</si>
  <si>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</si>
  <si>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</si>
  <si>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</si>
  <si>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</si>
  <si>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</si>
  <si>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</si>
  <si>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</si>
  <si>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</si>
  <si>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</si>
  <si>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</si>
  <si>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</si>
  <si>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</si>
  <si>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</si>
  <si>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</si>
  <si>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</si>
  <si>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</si>
  <si>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</si>
  <si>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</si>
  <si>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</si>
  <si>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</si>
  <si>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</si>
  <si>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</si>
  <si>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</si>
  <si>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</si>
  <si>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</si>
  <si>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</si>
  <si>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</si>
  <si>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</si>
  <si>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</si>
  <si>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</si>
  <si>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</si>
  <si>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</si>
  <si>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</si>
  <si>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</si>
  <si>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</si>
  <si>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</si>
  <si>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</si>
  <si>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</si>
  <si>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</si>
  <si>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</si>
  <si>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</si>
  <si>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</si>
  <si>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</si>
  <si>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</si>
  <si>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</si>
  <si>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</si>
  <si>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</si>
  <si>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</si>
  <si>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</si>
  <si>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</si>
  <si>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</si>
  <si>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</si>
  <si>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</si>
  <si>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</si>
  <si>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</si>
  <si>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</si>
  <si>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</si>
  <si>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</si>
  <si>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</si>
  <si>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</si>
  <si>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</si>
  <si>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</si>
  <si>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</si>
  <si>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</si>
  <si>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</si>
  <si>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</si>
  <si>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</si>
  <si>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</si>
  <si>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</si>
  <si>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</si>
  <si>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</si>
  <si>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</si>
  <si>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</si>
  <si>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</si>
  <si>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</si>
  <si>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</si>
  <si>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</si>
  <si>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</si>
  <si>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</si>
  <si>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</si>
  <si>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</si>
  <si>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</si>
  <si>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</si>
  <si>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</si>
  <si>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</si>
  <si>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</si>
  <si>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</si>
  <si>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</si>
  <si>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</si>
  <si>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</si>
  <si>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</si>
  <si>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</si>
  <si>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</si>
  <si>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</si>
  <si>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</si>
  <si>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</si>
  <si>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</si>
  <si>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</si>
  <si>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</si>
  <si>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</si>
  <si>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</si>
  <si>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</si>
  <si>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</si>
  <si>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</si>
  <si>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</si>
  <si>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</si>
  <si>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</si>
  <si>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</si>
  <si>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</si>
  <si>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</si>
  <si>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</si>
  <si>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</si>
  <si>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</si>
  <si>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</si>
  <si>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</si>
  <si>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</si>
  <si>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</si>
  <si>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</si>
  <si>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</si>
  <si>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</si>
  <si>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</si>
  <si>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</si>
  <si>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</si>
  <si>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</si>
  <si>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</si>
  <si>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</si>
  <si>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</si>
  <si>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</si>
  <si>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</si>
  <si>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</si>
  <si>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</si>
  <si>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</si>
  <si>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</si>
  <si>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</si>
  <si>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</si>
  <si>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</si>
  <si>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</si>
  <si>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</si>
  <si>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</si>
  <si>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</si>
  <si>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</si>
  <si>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</si>
  <si>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</si>
  <si>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</si>
  <si>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</si>
  <si>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</si>
  <si>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</si>
  <si>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</si>
  <si>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</si>
  <si>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</si>
  <si>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</si>
  <si>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</si>
  <si>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</si>
  <si>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</si>
  <si>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</si>
  <si>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</si>
  <si>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</si>
  <si>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</si>
  <si>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</si>
  <si>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</si>
  <si>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</si>
  <si>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</si>
  <si>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</si>
  <si>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</si>
  <si>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</si>
  <si>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</si>
  <si>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</si>
  <si>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</si>
  <si>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</si>
  <si>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</si>
  <si>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</si>
  <si>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</si>
  <si>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</si>
  <si>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</si>
  <si>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</si>
  <si>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</si>
  <si>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</si>
  <si>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</si>
  <si>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</si>
  <si>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</si>
  <si>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</si>
  <si>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</si>
  <si>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</si>
  <si>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</si>
  <si>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</si>
  <si>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</si>
  <si>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</si>
  <si>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</si>
  <si>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</si>
  <si>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</si>
  <si>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</si>
  <si>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</si>
  <si>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</si>
  <si>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</si>
  <si>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</si>
  <si>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</si>
  <si>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</si>
  <si>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</si>
  <si>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</si>
  <si>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</si>
  <si>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</si>
  <si>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</si>
  <si>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</si>
  <si>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</si>
  <si>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</si>
  <si>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</si>
  <si>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</si>
  <si>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</si>
  <si>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</si>
  <si>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</si>
  <si>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</si>
  <si>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</si>
  <si>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</si>
  <si>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</si>
  <si>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</si>
  <si>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</si>
  <si>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</si>
  <si>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</si>
  <si>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</si>
  <si>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</si>
  <si>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</si>
  <si>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</si>
  <si>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</si>
  <si>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</si>
  <si>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</si>
  <si>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</si>
  <si>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</si>
  <si>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</si>
  <si>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</si>
  <si>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</si>
  <si>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</si>
  <si>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</si>
  <si>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</si>
  <si>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</si>
  <si>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</si>
  <si>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</si>
  <si>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</si>
  <si>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</si>
  <si>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</si>
  <si>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</si>
  <si>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</si>
  <si>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</si>
  <si>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</si>
  <si>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</si>
  <si>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</si>
  <si>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</si>
  <si>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</si>
  <si>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</si>
  <si>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</si>
  <si>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</si>
  <si>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</si>
  <si>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</si>
  <si>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</si>
  <si>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</si>
  <si>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</si>
  <si>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</si>
  <si>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</si>
  <si>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</si>
  <si>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</si>
  <si>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</si>
  <si>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</si>
  <si>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</si>
  <si>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</si>
  <si>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</si>
  <si>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</si>
  <si>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</si>
  <si>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</si>
  <si>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</si>
  <si>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</si>
  <si>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</si>
  <si>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</si>
  <si>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</si>
  <si>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</si>
  <si>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</si>
  <si>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</si>
  <si>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</si>
  <si>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</si>
  <si>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</si>
  <si>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</si>
  <si>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</si>
  <si>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</si>
  <si>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</si>
  <si>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</si>
  <si>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</si>
  <si>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</si>
  <si>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</si>
  <si>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</si>
  <si>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</si>
  <si>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</si>
  <si>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</si>
  <si>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</si>
  <si>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</si>
  <si>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</si>
  <si>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</si>
  <si>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</si>
  <si>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</si>
  <si>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</si>
  <si>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</si>
  <si>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</si>
  <si>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</si>
  <si>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</si>
  <si>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</si>
  <si>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</si>
  <si>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</si>
  <si>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</si>
  <si>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</si>
  <si>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</si>
  <si>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</si>
  <si>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</si>
  <si>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</si>
  <si>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</si>
  <si>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</si>
  <si>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</si>
  <si>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</si>
  <si>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</si>
  <si>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</si>
  <si>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</si>
  <si>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</si>
  <si>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</si>
  <si>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</si>
  <si>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</si>
  <si>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</si>
  <si>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</si>
  <si>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</si>
  <si>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</si>
  <si>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</si>
  <si>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</si>
  <si>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</si>
  <si>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</si>
  <si>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</si>
  <si>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</si>
  <si>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</si>
  <si>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</si>
  <si>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</si>
  <si>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</si>
  <si>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</si>
  <si>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</si>
  <si>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</si>
  <si>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</si>
  <si>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</si>
  <si>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</si>
  <si>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</si>
  <si>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</si>
  <si>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</si>
  <si>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</si>
  <si>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</si>
  <si>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</si>
  <si>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</si>
  <si>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</si>
  <si>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</si>
  <si>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</si>
  <si>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</si>
  <si>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</si>
  <si>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</si>
  <si>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</si>
  <si>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</si>
  <si>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</si>
  <si>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</si>
  <si>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</si>
  <si>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</si>
  <si>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</si>
  <si>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</si>
  <si>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</si>
  <si>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</si>
  <si>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</si>
  <si>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</si>
  <si>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</si>
  <si>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</si>
  <si>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</si>
  <si>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</si>
  <si>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</si>
  <si>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</si>
  <si>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</si>
  <si>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</si>
  <si>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</si>
  <si>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</si>
  <si>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</si>
  <si>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</si>
  <si>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</si>
  <si>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</si>
  <si>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</si>
  <si>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</si>
  <si>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</si>
  <si>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</si>
  <si>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</si>
  <si>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</si>
  <si>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</si>
  <si>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</si>
  <si>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</si>
  <si>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</si>
  <si>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</si>
  <si>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</si>
  <si>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</si>
  <si>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</si>
  <si>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</si>
  <si>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</si>
  <si>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</si>
  <si>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</si>
  <si>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</si>
  <si>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</si>
  <si>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</si>
  <si>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</si>
  <si>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</si>
  <si>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</si>
  <si>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</si>
  <si>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</si>
  <si>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</si>
  <si>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</si>
  <si>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</si>
  <si>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</si>
  <si>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</si>
  <si>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</si>
  <si>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</si>
  <si>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</si>
  <si>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</si>
  <si>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</si>
  <si>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</si>
  <si>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</si>
  <si>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</si>
  <si>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</si>
  <si>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</si>
  <si>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</si>
  <si>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</si>
  <si>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</si>
  <si>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</si>
  <si>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</si>
  <si>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</si>
  <si>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</si>
  <si>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</si>
  <si>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</si>
  <si>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</si>
  <si>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</si>
  <si>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</si>
  <si>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</si>
  <si>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</si>
  <si>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</si>
  <si>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</si>
  <si>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</si>
  <si>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</si>
  <si>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</si>
  <si>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</si>
  <si>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</si>
  <si>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</si>
  <si>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</si>
  <si>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</si>
  <si>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</si>
  <si>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</si>
  <si>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</si>
  <si>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</si>
  <si>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</si>
  <si>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</si>
  <si>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</si>
  <si>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</si>
  <si>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</si>
  <si>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</si>
  <si>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</si>
  <si>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</si>
  <si>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</si>
  <si>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</si>
  <si>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</si>
  <si>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</si>
  <si>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</si>
  <si>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</si>
  <si>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</si>
  <si>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</si>
  <si>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</si>
  <si>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</si>
  <si>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</si>
  <si>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</si>
  <si>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</si>
  <si>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</si>
  <si>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</si>
  <si>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</si>
  <si>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</si>
  <si>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</si>
  <si>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</si>
  <si>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</si>
  <si>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</si>
  <si>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</si>
  <si>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</si>
  <si>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</si>
  <si>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</si>
  <si>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</si>
  <si>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</si>
  <si>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</si>
  <si>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</si>
  <si>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</si>
  <si>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</si>
  <si>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</si>
  <si>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</si>
  <si>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</si>
  <si>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</si>
  <si>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</si>
  <si>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</si>
  <si>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</si>
  <si>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</si>
  <si>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</si>
  <si>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</si>
  <si>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</si>
  <si>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</si>
  <si>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</si>
  <si>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</si>
  <si>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</si>
  <si>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</si>
  <si>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</si>
  <si>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</si>
  <si>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</si>
  <si>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</si>
  <si>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</si>
  <si>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</si>
  <si>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</si>
  <si>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</si>
  <si>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</si>
  <si>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</si>
  <si>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</si>
  <si>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</si>
  <si>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</si>
  <si>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</si>
  <si>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</si>
  <si>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</si>
  <si>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</si>
  <si>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</si>
  <si>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</si>
  <si>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</si>
  <si>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</si>
  <si>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</si>
  <si>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</si>
  <si>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</si>
  <si>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</si>
  <si>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</si>
  <si>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</si>
  <si>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</si>
  <si>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</si>
  <si>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</si>
  <si>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</si>
  <si>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</si>
  <si>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</si>
  <si>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</si>
  <si>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</si>
  <si>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</si>
  <si>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</si>
  <si>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</si>
  <si>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</si>
  <si>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</si>
  <si>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</si>
  <si>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</si>
  <si>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</si>
  <si>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</si>
  <si>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</si>
  <si>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</si>
  <si>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</si>
  <si>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</si>
  <si>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</si>
  <si>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</si>
  <si>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</si>
  <si>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</si>
  <si>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</si>
  <si>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</si>
  <si>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</si>
  <si>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</si>
  <si>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</si>
  <si>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</si>
  <si>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</si>
  <si>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</si>
  <si>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</si>
  <si>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</si>
  <si>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</si>
  <si>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</si>
  <si>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</si>
  <si>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</si>
  <si>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</si>
  <si>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</si>
  <si>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</si>
  <si>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</si>
  <si>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</si>
  <si>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</si>
  <si>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</si>
  <si>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</si>
  <si>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</si>
  <si>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</si>
  <si>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</si>
  <si>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</si>
  <si>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</si>
  <si>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</si>
  <si>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</si>
  <si>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</si>
  <si>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</si>
  <si>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</si>
  <si>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</si>
  <si>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</si>
  <si>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</si>
  <si>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</si>
  <si>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</si>
  <si>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</si>
  <si>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</si>
  <si>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</si>
  <si>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</si>
  <si>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</si>
  <si>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</si>
  <si>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</si>
  <si>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</si>
  <si>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</si>
  <si>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</si>
  <si>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</si>
  <si>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</si>
  <si>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</si>
  <si>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</si>
  <si>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</si>
  <si>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</si>
  <si>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</si>
  <si>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</si>
  <si>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</si>
  <si>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</si>
  <si>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</si>
  <si>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</si>
  <si>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</si>
  <si>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</si>
  <si>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</si>
  <si>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</si>
  <si>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</si>
  <si>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</si>
  <si>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</si>
  <si>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</si>
  <si>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</si>
  <si>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</si>
  <si>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</si>
  <si>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</si>
  <si>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</si>
  <si>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</si>
  <si>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</si>
  <si>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</si>
  <si>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</si>
  <si>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</si>
  <si>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</si>
  <si>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</si>
  <si>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</si>
  <si>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</si>
  <si>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</si>
  <si>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</si>
  <si>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</si>
  <si>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</si>
  <si>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</si>
  <si>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</si>
  <si>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</si>
  <si>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</si>
  <si>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</si>
  <si>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</si>
  <si>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</si>
  <si>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</si>
  <si>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</si>
  <si>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</si>
  <si>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</si>
  <si>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</si>
  <si>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</si>
  <si>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</si>
  <si>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</si>
  <si>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</si>
  <si>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</si>
  <si>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</si>
  <si>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</si>
  <si>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</si>
  <si>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</si>
  <si>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</si>
  <si>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</si>
  <si>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</si>
  <si>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</si>
  <si>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</si>
  <si>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</si>
  <si>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</si>
  <si>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</si>
  <si>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</si>
  <si>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</si>
  <si>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</si>
  <si>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</si>
  <si>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</si>
  <si>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</si>
  <si>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</si>
  <si>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</si>
  <si>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</si>
  <si>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</si>
  <si>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</si>
  <si>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</si>
  <si>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</si>
  <si>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</si>
  <si>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</si>
  <si>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</si>
  <si>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</si>
  <si>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</si>
  <si>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</si>
  <si>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</si>
  <si>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</si>
  <si>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</si>
  <si>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</si>
  <si>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</si>
  <si>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</si>
  <si>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</si>
  <si>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</si>
  <si>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</si>
  <si>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</si>
  <si>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</si>
  <si>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</si>
  <si>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</si>
  <si>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</si>
  <si>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</si>
  <si>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</si>
  <si>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</si>
  <si>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</si>
  <si>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</si>
  <si>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</si>
  <si>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</si>
  <si>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</si>
  <si>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</si>
  <si>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</si>
  <si>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</si>
  <si>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</si>
  <si>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</si>
  <si>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</si>
  <si>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</si>
  <si>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</si>
  <si>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</si>
  <si>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</si>
  <si>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</si>
  <si>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</si>
  <si>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</si>
  <si>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</si>
  <si>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</si>
  <si>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</si>
  <si>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</si>
  <si>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</si>
  <si>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</si>
  <si>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</si>
  <si>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</si>
  <si>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</si>
  <si>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</si>
  <si>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</si>
  <si>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</si>
  <si>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</si>
  <si>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</si>
  <si>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</si>
  <si>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</si>
  <si>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</si>
  <si>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</si>
  <si>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</si>
  <si>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</si>
  <si>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</si>
  <si>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</si>
  <si>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</si>
  <si>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</si>
  <si>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</si>
  <si>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</si>
  <si>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</si>
  <si>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</si>
  <si>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</si>
  <si>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</si>
  <si>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</si>
  <si>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</si>
  <si>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</si>
  <si>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</si>
  <si>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</si>
  <si>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</si>
  <si>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</si>
  <si>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</si>
  <si>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</si>
  <si>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</si>
  <si>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</si>
  <si>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</si>
  <si>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</si>
  <si>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</si>
  <si>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</si>
  <si>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</si>
  <si>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</si>
  <si>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</si>
  <si>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</si>
  <si>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</si>
  <si>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</si>
  <si>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</si>
  <si>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</si>
  <si>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</si>
  <si>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</si>
  <si>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</si>
  <si>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</si>
  <si>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</si>
  <si>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</si>
  <si>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</si>
  <si>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</si>
  <si>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</si>
  <si>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</si>
  <si>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</si>
  <si>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</si>
  <si>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</si>
  <si>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</si>
  <si>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</si>
  <si>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</si>
  <si>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</si>
  <si>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</si>
  <si>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</si>
  <si>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</si>
  <si>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</si>
  <si>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</si>
  <si>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</si>
  <si>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</si>
  <si>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</si>
  <si>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</si>
  <si>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</si>
  <si>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</si>
  <si>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</si>
  <si>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</si>
  <si>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</si>
  <si>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</si>
  <si>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</si>
  <si>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</si>
  <si>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</si>
  <si>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</si>
  <si>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</si>
  <si>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</si>
  <si>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</si>
  <si>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</si>
  <si>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</si>
  <si>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</si>
  <si>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</si>
  <si>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</si>
  <si>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</si>
  <si>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</si>
  <si>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</si>
  <si>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</si>
  <si>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</si>
  <si>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</si>
  <si>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</si>
  <si>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</si>
  <si>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</si>
  <si>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</si>
  <si>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</si>
  <si>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</si>
  <si>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</si>
  <si>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</si>
  <si>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</si>
  <si>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</si>
  <si>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</si>
  <si>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</si>
  <si>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</si>
  <si>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</si>
  <si>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</si>
  <si>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</si>
  <si>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</si>
  <si>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</si>
  <si>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</si>
  <si>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</si>
  <si>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</si>
  <si>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</si>
  <si>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</si>
  <si>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</si>
  <si>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</si>
  <si>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</si>
  <si>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</si>
  <si>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</si>
  <si>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</si>
  <si>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</si>
  <si>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</si>
  <si>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</si>
  <si>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</si>
  <si>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</si>
  <si>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</si>
  <si>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</si>
  <si>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</si>
  <si>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</si>
  <si>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</si>
  <si>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</si>
  <si>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</si>
  <si>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</si>
  <si>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</si>
  <si>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</si>
  <si>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</si>
  <si>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</si>
  <si>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</si>
  <si>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</si>
  <si>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</si>
  <si>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</si>
  <si>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</si>
  <si>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</si>
  <si>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</si>
  <si>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</si>
  <si>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</si>
  <si>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</si>
  <si>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</si>
  <si>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</si>
  <si>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</si>
  <si>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</si>
  <si>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</si>
  <si>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</si>
  <si>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</si>
  <si>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</si>
  <si>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</si>
  <si>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</si>
  <si>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</si>
  <si>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</si>
  <si>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</si>
  <si>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</si>
  <si>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</si>
  <si>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</si>
  <si>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</si>
  <si>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</si>
  <si>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</si>
  <si>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</si>
  <si>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</si>
  <si>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</si>
  <si>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</si>
  <si>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</si>
  <si>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</si>
  <si>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</si>
  <si>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</si>
  <si>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</si>
  <si>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</si>
  <si>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</si>
  <si>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</si>
  <si>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</si>
  <si>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</si>
  <si>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</si>
  <si>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</si>
  <si>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</si>
  <si>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</si>
  <si>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</si>
  <si>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</si>
  <si>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</si>
  <si>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</si>
  <si>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</si>
  <si>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</si>
  <si>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</si>
  <si>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</si>
  <si>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</si>
  <si>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</si>
  <si>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</si>
  <si>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</si>
  <si>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</si>
  <si>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</si>
  <si>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</si>
  <si>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</si>
  <si>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</si>
  <si>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</si>
  <si>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</si>
  <si>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</si>
  <si>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</si>
  <si>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</si>
  <si>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</si>
  <si>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</si>
  <si>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</si>
  <si>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</si>
  <si>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</si>
  <si>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</si>
  <si>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</si>
  <si>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</si>
  <si>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</si>
  <si>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</si>
  <si>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</si>
  <si>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</si>
  <si>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</si>
  <si>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</si>
  <si>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</si>
  <si>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</si>
  <si>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</si>
  <si>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</si>
  <si>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</si>
  <si>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</si>
  <si>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</si>
  <si>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</si>
  <si>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</si>
  <si>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</si>
  <si>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</si>
  <si>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</si>
  <si>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</si>
  <si>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</si>
  <si>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</si>
  <si>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</si>
  <si>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</si>
  <si>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</si>
  <si>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</si>
  <si>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</si>
  <si>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</si>
  <si>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</si>
  <si>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</si>
  <si>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</si>
  <si>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</si>
  <si>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</si>
  <si>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</si>
  <si>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</si>
  <si>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</si>
  <si>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</si>
  <si>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</si>
  <si>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</si>
  <si>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</si>
  <si>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</si>
  <si>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</si>
  <si>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</si>
  <si>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</si>
  <si>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</si>
  <si>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</si>
  <si>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</si>
  <si>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</si>
  <si>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</si>
  <si>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</si>
  <si>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</si>
  <si>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</si>
  <si>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</si>
  <si>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</si>
  <si>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</si>
  <si>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</si>
  <si>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</si>
  <si>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</si>
  <si>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</si>
  <si>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</si>
  <si>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</si>
  <si>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</si>
  <si>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</si>
  <si>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</si>
  <si>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</si>
  <si>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</si>
  <si>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</si>
  <si>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</si>
  <si>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</si>
  <si>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</si>
  <si>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</si>
  <si>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</si>
  <si>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</si>
  <si>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</si>
  <si>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</si>
  <si>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</si>
  <si>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</si>
  <si>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</si>
  <si>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</si>
  <si>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</si>
  <si>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</si>
  <si>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</si>
  <si>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</si>
  <si>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</si>
  <si>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</si>
  <si>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</si>
  <si>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</si>
  <si>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</si>
  <si>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</si>
  <si>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</si>
  <si>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</si>
  <si>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</si>
  <si>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</si>
  <si>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</si>
  <si>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</si>
  <si>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</si>
  <si>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</si>
  <si>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</si>
  <si>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</si>
  <si>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</si>
  <si>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</si>
  <si>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</si>
  <si>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</si>
  <si>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</si>
  <si>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</si>
  <si>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</si>
  <si>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</si>
  <si>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</si>
  <si>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</si>
  <si>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</si>
  <si>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</si>
  <si>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</si>
  <si>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</si>
  <si>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</si>
  <si>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</si>
  <si>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</si>
  <si>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</si>
  <si>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</si>
  <si>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</si>
  <si>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</si>
  <si>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</si>
  <si>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</si>
  <si>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</si>
  <si>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</si>
  <si>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</si>
  <si>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</si>
  <si>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</si>
  <si>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</si>
  <si>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</si>
  <si>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</si>
  <si>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</si>
  <si>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</si>
  <si>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</si>
  <si>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</si>
  <si>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</si>
  <si>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</si>
  <si>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</si>
  <si>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</si>
  <si>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</si>
  <si>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</si>
  <si>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</si>
  <si>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</si>
  <si>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</si>
  <si>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</si>
  <si>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</si>
  <si>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</si>
  <si>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</si>
  <si>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</si>
  <si>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</si>
  <si>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</si>
  <si>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</si>
  <si>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</si>
  <si>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</si>
  <si>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</si>
  <si>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</si>
  <si>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</si>
  <si>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</si>
  <si>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</si>
  <si>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</si>
  <si>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</si>
  <si>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</si>
  <si>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</si>
  <si>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</si>
  <si>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</si>
  <si>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</si>
  <si>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</si>
  <si>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</si>
  <si>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</si>
  <si>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</si>
  <si>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</si>
  <si>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</si>
  <si>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</si>
  <si>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</si>
  <si>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</si>
  <si>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</si>
  <si>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</si>
  <si>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</si>
  <si>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</si>
  <si>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</si>
  <si>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</si>
  <si>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</si>
  <si>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</si>
  <si>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</si>
  <si>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</si>
  <si>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</si>
  <si>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</si>
  <si>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</si>
  <si>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</si>
  <si>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</si>
  <si>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</si>
  <si>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</si>
  <si>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</si>
  <si>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</si>
  <si>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</si>
  <si>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</si>
  <si>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</si>
  <si>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</si>
  <si>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</si>
  <si>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</si>
  <si>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</si>
  <si>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</si>
  <si>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</si>
  <si>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</si>
  <si>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</si>
  <si>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</si>
  <si>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</si>
  <si>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</si>
  <si>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</si>
  <si>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</si>
  <si>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</si>
  <si>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</si>
  <si>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</si>
  <si>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</si>
  <si>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</si>
  <si>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</si>
  <si>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</si>
  <si>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</si>
  <si>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</si>
  <si>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</si>
  <si>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</si>
  <si>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</si>
  <si>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</si>
  <si>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</si>
  <si>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</si>
  <si>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</si>
  <si>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</si>
  <si>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</si>
  <si>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</si>
  <si>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</si>
  <si>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</si>
  <si>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</si>
  <si>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</si>
  <si>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</si>
  <si>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</si>
  <si>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</si>
  <si>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</si>
  <si>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</si>
  <si>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</si>
  <si>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</si>
  <si>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</si>
  <si>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</si>
  <si>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</si>
  <si>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</si>
  <si>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</si>
  <si>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</si>
  <si>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</si>
  <si>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</si>
  <si>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</si>
  <si>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</si>
  <si>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</si>
  <si>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</si>
  <si>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</si>
  <si>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</si>
  <si>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</si>
  <si>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</si>
  <si>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</si>
  <si>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</si>
  <si>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</si>
  <si>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</si>
  <si>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</si>
  <si>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</si>
  <si>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</si>
  <si>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</si>
  <si>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</si>
  <si>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</si>
  <si>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</si>
  <si>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</si>
  <si>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</si>
  <si>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</si>
  <si>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</si>
  <si>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</si>
  <si>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</si>
  <si>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</si>
  <si>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</si>
  <si>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</si>
  <si>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</si>
  <si>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</si>
  <si>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</si>
  <si>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</si>
  <si>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</si>
  <si>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</si>
  <si>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</si>
  <si>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</si>
  <si>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</si>
  <si>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</si>
  <si>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</si>
  <si>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</si>
  <si>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</si>
  <si>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</si>
  <si>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</si>
  <si>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</si>
  <si>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</si>
  <si>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</si>
  <si>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</si>
  <si>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</si>
  <si>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</si>
  <si>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</si>
  <si>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</si>
  <si>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</si>
  <si>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</si>
  <si>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</si>
  <si>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</si>
  <si>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</si>
  <si>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</si>
  <si>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</si>
  <si>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</si>
  <si>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</si>
  <si>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</si>
  <si>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</si>
  <si>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</si>
  <si>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</si>
  <si>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</si>
  <si>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</si>
  <si>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</si>
  <si>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</si>
  <si>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</si>
  <si>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</si>
  <si>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</si>
  <si>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</si>
  <si>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</si>
  <si>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</si>
  <si>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</si>
  <si>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</si>
  <si>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</si>
  <si>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</si>
  <si>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</si>
  <si>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</si>
  <si>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</si>
  <si>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</si>
  <si>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</si>
  <si>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</si>
  <si>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</si>
  <si>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</si>
  <si>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</si>
  <si>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</si>
  <si>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</si>
  <si>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</si>
  <si>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</si>
  <si>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</si>
  <si>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</si>
  <si>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</si>
  <si>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</si>
  <si>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</si>
  <si>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</si>
  <si>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</si>
  <si>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</si>
  <si>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</si>
  <si>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</si>
  <si>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</si>
  <si>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</si>
  <si>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</si>
  <si>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</si>
  <si>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</si>
  <si>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</si>
  <si>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</si>
  <si>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</si>
  <si>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</si>
  <si>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</si>
  <si>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</si>
  <si>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</si>
  <si>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</si>
  <si>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</si>
  <si>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</si>
  <si>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</si>
  <si>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</si>
  <si>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</si>
  <si>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</si>
  <si>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</si>
  <si>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</si>
  <si>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</si>
  <si>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</si>
  <si>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</si>
  <si>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</si>
  <si>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</si>
  <si>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</si>
  <si>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</si>
  <si>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</si>
  <si>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</si>
  <si>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</si>
  <si>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</si>
  <si>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</si>
  <si>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</si>
  <si>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</si>
  <si>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</si>
  <si>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</si>
  <si>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</si>
  <si>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</si>
  <si>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</si>
  <si>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</si>
  <si>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</si>
  <si>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</si>
  <si>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</si>
  <si>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</si>
  <si>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</si>
  <si>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</si>
  <si>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</si>
  <si>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</si>
  <si>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</si>
  <si>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</si>
  <si>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</si>
  <si>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</si>
  <si>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</si>
  <si>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</si>
  <si>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</si>
  <si>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</si>
  <si>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</si>
  <si>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</si>
  <si>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</si>
  <si>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</si>
  <si>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</si>
  <si>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</si>
  <si>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</si>
  <si>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</si>
  <si>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</si>
  <si>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</si>
  <si>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</si>
  <si>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</si>
  <si>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</si>
  <si>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</si>
  <si>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</si>
  <si>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</si>
  <si>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</si>
  <si>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</si>
  <si>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</si>
  <si>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</si>
  <si>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</si>
  <si>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</si>
  <si>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</si>
  <si>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</si>
  <si>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</si>
  <si>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</si>
  <si>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</si>
  <si>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</si>
  <si>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</si>
  <si>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</si>
  <si>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</si>
  <si>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</si>
  <si>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</si>
  <si>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</si>
  <si>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</si>
  <si>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</si>
  <si>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</si>
  <si>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</si>
  <si>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</si>
  <si>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</si>
  <si>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</si>
  <si>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</si>
  <si>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</si>
  <si>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</si>
  <si>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</si>
  <si>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</si>
  <si>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</si>
  <si>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</si>
  <si>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</si>
  <si>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</si>
  <si>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</si>
  <si>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</si>
  <si>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</si>
  <si>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</si>
  <si>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</si>
  <si>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</si>
  <si>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</si>
  <si>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</si>
  <si>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</si>
  <si>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</si>
  <si>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</si>
  <si>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</si>
  <si>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</si>
  <si>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</si>
  <si>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</si>
  <si>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</si>
  <si>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</si>
  <si>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</si>
  <si>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</si>
  <si>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</si>
  <si>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</si>
  <si>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</si>
  <si>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</si>
  <si>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</si>
  <si>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</si>
  <si>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</si>
  <si>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</si>
  <si>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</si>
  <si>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</si>
  <si>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</si>
  <si>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</si>
  <si>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</si>
  <si>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</si>
  <si>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</si>
  <si>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</si>
  <si>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</si>
  <si>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</si>
  <si>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</si>
  <si>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</si>
  <si>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</si>
  <si>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</si>
  <si>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</si>
  <si>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</si>
  <si>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</si>
  <si>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</si>
  <si>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</si>
  <si>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</si>
  <si>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</si>
  <si>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</si>
  <si>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</si>
  <si>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</si>
  <si>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</si>
  <si>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</si>
  <si>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</si>
  <si>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</si>
  <si>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</si>
  <si>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</si>
  <si>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</si>
  <si>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</si>
  <si>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</si>
  <si>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</si>
  <si>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</si>
  <si>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</si>
  <si>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</si>
  <si>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</si>
  <si>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</si>
  <si>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</si>
  <si>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</si>
  <si>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</si>
  <si>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</si>
  <si>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</si>
  <si>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</si>
  <si>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</si>
  <si>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</si>
  <si>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</si>
  <si>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</si>
  <si>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</si>
  <si>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</si>
  <si>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</si>
  <si>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</si>
  <si>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</si>
  <si>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</si>
  <si>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</si>
  <si>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</si>
  <si>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</si>
  <si>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</si>
  <si>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</si>
  <si>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</si>
  <si>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</si>
  <si>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</si>
  <si>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</si>
  <si>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</si>
  <si>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</si>
  <si>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</si>
  <si>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</si>
  <si>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</si>
  <si>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</si>
  <si>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</si>
  <si>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</si>
  <si>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</si>
  <si>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</si>
  <si>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</si>
  <si>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</si>
  <si>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</si>
  <si>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</si>
  <si>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</si>
  <si>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</si>
  <si>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</si>
  <si>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</si>
  <si>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</si>
  <si>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</si>
  <si>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</si>
  <si>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</si>
  <si>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</si>
  <si>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</si>
  <si>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</si>
  <si>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</si>
  <si>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</si>
  <si>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</si>
  <si>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</si>
  <si>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</si>
  <si>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</si>
  <si>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</si>
  <si>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</si>
  <si>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</si>
  <si>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</si>
  <si>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</si>
  <si>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</si>
  <si>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</si>
  <si>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</si>
  <si>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</si>
  <si>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</si>
  <si>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</si>
  <si>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</si>
  <si>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</si>
  <si>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</si>
  <si>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</si>
  <si>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</si>
  <si>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</si>
  <si>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</si>
  <si>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</si>
  <si>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</si>
  <si>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</si>
  <si>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</si>
  <si>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</si>
  <si>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</si>
  <si>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</si>
  <si>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</si>
  <si>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</si>
  <si>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</si>
  <si>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</si>
  <si>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</si>
  <si>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</si>
  <si>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</si>
  <si>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</si>
  <si>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</si>
  <si>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</si>
  <si>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</si>
  <si>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</si>
  <si>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</si>
  <si>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</si>
  <si>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</si>
  <si>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</si>
  <si>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</si>
  <si>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</si>
  <si>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</si>
  <si>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</si>
  <si>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</si>
  <si>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</si>
  <si>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</si>
  <si>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</si>
  <si>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</si>
  <si>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</si>
  <si>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</si>
  <si>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</si>
  <si>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</si>
  <si>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</si>
  <si>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</si>
  <si>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</si>
  <si>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</si>
  <si>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</si>
  <si>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</si>
  <si>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</si>
  <si>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</si>
  <si>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</si>
  <si>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</si>
  <si>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</si>
  <si>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</si>
  <si>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</si>
  <si>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</si>
  <si>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</si>
  <si>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</si>
  <si>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</si>
  <si>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</si>
  <si>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</si>
  <si>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</si>
  <si>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</si>
  <si>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</si>
  <si>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</si>
  <si>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</si>
  <si>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</si>
  <si>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</si>
  <si>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</si>
  <si>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</si>
  <si>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</si>
  <si>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</si>
  <si>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</si>
  <si>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</si>
  <si>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</si>
  <si>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</si>
  <si>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</si>
  <si>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</si>
  <si>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</si>
  <si>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</si>
  <si>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</si>
  <si>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</si>
  <si>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</si>
  <si>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</si>
  <si>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</si>
  <si>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</si>
  <si>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</si>
  <si>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</si>
  <si>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</si>
  <si>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</si>
  <si>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</si>
  <si>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</si>
  <si>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</si>
  <si>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</si>
  <si>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</si>
  <si>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</si>
  <si>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</si>
  <si>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</si>
  <si>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</si>
  <si>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</si>
  <si>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</si>
  <si>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</si>
  <si>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</si>
  <si>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</si>
  <si>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</si>
  <si>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</si>
  <si>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</si>
  <si>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</si>
  <si>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</si>
  <si>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</si>
  <si>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</si>
  <si>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</si>
  <si>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</si>
  <si>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</si>
  <si>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</si>
  <si>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</si>
  <si>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</si>
  <si>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</si>
  <si>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</si>
  <si>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</si>
  <si>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</si>
  <si>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</si>
  <si>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</si>
  <si>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</si>
  <si>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</si>
  <si>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</si>
  <si>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</si>
  <si>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</si>
  <si>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</si>
  <si>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</si>
  <si>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</si>
  <si>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</si>
  <si>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</si>
  <si>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</si>
  <si>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</si>
  <si>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</si>
  <si>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</si>
  <si>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</si>
  <si>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</si>
  <si>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</si>
  <si>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</si>
  <si>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</si>
  <si>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</si>
  <si>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</si>
  <si>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</si>
  <si>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</si>
  <si>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</si>
  <si>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</si>
  <si>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</si>
  <si>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</si>
  <si>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</si>
  <si>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</si>
  <si>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</si>
  <si>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</si>
  <si>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</si>
  <si>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</si>
  <si>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</si>
  <si>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</si>
  <si>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</si>
  <si>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</si>
  <si>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</si>
  <si>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</si>
  <si>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</si>
  <si>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</si>
  <si>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</si>
  <si>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</si>
  <si>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</si>
  <si>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</si>
  <si>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</si>
  <si>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</si>
  <si>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</si>
  <si>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</si>
  <si>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</si>
  <si>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</si>
  <si>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</si>
  <si>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</si>
  <si>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</si>
  <si>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</si>
  <si>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</si>
  <si>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</si>
  <si>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</si>
  <si>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</si>
  <si>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</si>
  <si>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</si>
  <si>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</si>
  <si>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</si>
  <si>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</si>
  <si>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</si>
  <si>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</si>
  <si>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</si>
  <si>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</si>
  <si>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</si>
  <si>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</si>
  <si>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</si>
  <si>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</si>
  <si>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</si>
  <si>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</si>
  <si>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</si>
  <si>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</si>
  <si>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</si>
  <si>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</si>
  <si>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</si>
  <si>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</si>
  <si>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</si>
  <si>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</si>
  <si>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</si>
  <si>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</si>
  <si>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</si>
  <si>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</si>
  <si>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</si>
  <si>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</si>
  <si>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</si>
  <si>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</si>
  <si>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</si>
  <si>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</si>
  <si>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</si>
  <si>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</si>
  <si>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</si>
  <si>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</si>
  <si>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</si>
  <si>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</si>
  <si>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</si>
  <si>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</si>
  <si>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</si>
  <si>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</si>
  <si>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</si>
  <si>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</si>
  <si>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</si>
  <si>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</si>
  <si>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</si>
  <si>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</si>
  <si>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</si>
  <si>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</si>
  <si>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</si>
  <si>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</si>
  <si>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</si>
  <si>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</si>
  <si>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</si>
  <si>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</si>
  <si>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</si>
  <si>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</si>
  <si>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</si>
  <si>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</si>
  <si>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</si>
  <si>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</si>
  <si>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</si>
  <si>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</si>
  <si>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</si>
  <si>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</si>
  <si>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</si>
  <si>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</si>
  <si>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</si>
  <si>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</si>
  <si>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</si>
  <si>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</si>
  <si>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</si>
  <si>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</si>
  <si>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</si>
  <si>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</si>
  <si>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</si>
  <si>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</si>
  <si>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</si>
  <si>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</si>
  <si>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</si>
  <si>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</si>
  <si>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</si>
  <si>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</si>
  <si>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</si>
  <si>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</si>
  <si>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</si>
  <si>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</si>
  <si>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</si>
  <si>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</si>
  <si>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</si>
  <si>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</si>
  <si>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</si>
  <si>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</si>
  <si>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</si>
  <si>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</si>
  <si>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</si>
  <si>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</si>
  <si>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</si>
  <si>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</si>
  <si>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</si>
  <si>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</si>
  <si>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</si>
  <si>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</si>
  <si>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</si>
  <si>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</si>
  <si>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</si>
  <si>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</si>
  <si>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</si>
  <si>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</si>
  <si>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</si>
  <si>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</si>
  <si>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</si>
  <si>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</si>
  <si>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</si>
  <si>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</si>
  <si>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</si>
  <si>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</si>
  <si>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</si>
  <si>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</si>
  <si>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</si>
  <si>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</si>
  <si>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</si>
  <si>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</si>
  <si>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</si>
  <si>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</si>
  <si>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</si>
  <si>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</si>
  <si>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</si>
  <si>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</si>
  <si>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</si>
  <si>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</si>
  <si>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</si>
  <si>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</si>
  <si>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</si>
  <si>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</si>
  <si>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</si>
  <si>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</si>
  <si>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</si>
  <si>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</si>
  <si>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</si>
  <si>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</si>
  <si>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</si>
  <si>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</si>
  <si>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</si>
  <si>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</si>
  <si>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</si>
  <si>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</si>
  <si>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</si>
  <si>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</si>
  <si>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</si>
  <si>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</si>
  <si>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</si>
  <si>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</si>
  <si>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</si>
  <si>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</si>
  <si>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</si>
  <si>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</si>
  <si>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</si>
  <si>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</si>
  <si>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</si>
  <si>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</si>
  <si>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</si>
  <si>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</si>
  <si>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</si>
  <si>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</si>
  <si>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</si>
  <si>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</si>
  <si>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</si>
  <si>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</si>
  <si>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</si>
  <si>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</si>
  <si>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</si>
  <si>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</si>
  <si>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</si>
  <si>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</si>
  <si>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</si>
  <si>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</si>
  <si>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</si>
  <si>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</si>
  <si>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</si>
  <si>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</si>
  <si>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</si>
  <si>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</si>
  <si>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</si>
  <si>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</si>
  <si>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</si>
  <si>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</si>
  <si>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</si>
  <si>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</si>
  <si>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</si>
  <si>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</si>
  <si>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</si>
  <si>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</si>
  <si>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</si>
  <si>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</si>
  <si>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</si>
  <si>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</si>
  <si>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</si>
  <si>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</si>
  <si>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</si>
  <si>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</si>
  <si>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</si>
  <si>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</si>
  <si>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</si>
  <si>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</si>
  <si>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</si>
  <si>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</si>
  <si>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</si>
  <si>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</si>
  <si>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</si>
  <si>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</si>
  <si>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</si>
  <si>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</si>
  <si>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</si>
  <si>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</si>
  <si>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</si>
  <si>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</si>
  <si>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</si>
  <si>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</si>
  <si>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</si>
  <si>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</si>
  <si>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</si>
  <si>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</si>
  <si>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</si>
  <si>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</si>
  <si>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</si>
  <si>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</si>
  <si>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</si>
  <si>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</si>
  <si>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</si>
  <si>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</si>
  <si>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</si>
  <si>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</si>
  <si>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</si>
  <si>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</si>
  <si>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</si>
  <si>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</si>
  <si>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</si>
  <si>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</si>
  <si>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</si>
  <si>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</si>
  <si>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</si>
  <si>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</si>
  <si>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</si>
  <si>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</si>
  <si>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</si>
  <si>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</si>
  <si>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</si>
  <si>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</si>
  <si>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</si>
  <si>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</si>
  <si>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</si>
  <si>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</si>
  <si>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</si>
  <si>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</si>
  <si>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</si>
  <si>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</si>
  <si>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</si>
  <si>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</si>
  <si>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</si>
  <si>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</si>
  <si>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</si>
  <si>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</si>
  <si>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</si>
  <si>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</si>
  <si>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</si>
  <si>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</si>
  <si>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</si>
  <si>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</si>
  <si>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</si>
  <si>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</si>
  <si>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</si>
  <si>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</si>
  <si>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</si>
  <si>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</si>
  <si>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</si>
  <si>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</si>
  <si>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</si>
  <si>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</si>
  <si>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</si>
  <si>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</si>
  <si>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</si>
  <si>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</si>
  <si>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</si>
  <si>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</si>
  <si>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</si>
  <si>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</si>
  <si>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</si>
  <si>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</si>
  <si>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</si>
  <si>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</si>
  <si>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</si>
  <si>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</si>
  <si>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</si>
  <si>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</si>
  <si>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</si>
  <si>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</si>
  <si>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</si>
  <si>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</si>
  <si>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</si>
  <si>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</si>
  <si>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</si>
  <si>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</si>
  <si>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</si>
  <si>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</si>
  <si>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</si>
  <si>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</si>
  <si>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</si>
  <si>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</si>
  <si>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</si>
  <si>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</si>
  <si>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</si>
  <si>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</si>
  <si>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</si>
  <si>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</si>
  <si>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</si>
  <si>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</si>
  <si>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</si>
  <si>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</si>
  <si>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</si>
  <si>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</si>
  <si>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</si>
  <si>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</si>
  <si>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</si>
  <si>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</si>
  <si>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</si>
  <si>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</si>
  <si>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</si>
  <si>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</si>
  <si>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</si>
  <si>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</si>
  <si>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</si>
  <si>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</si>
  <si>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</si>
  <si>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</si>
  <si>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</si>
  <si>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</si>
  <si>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</si>
  <si>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</si>
  <si>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</si>
  <si>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</si>
  <si>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</si>
  <si>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</si>
  <si>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</si>
  <si>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</si>
  <si>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</si>
  <si>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</si>
  <si>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</si>
  <si>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</si>
  <si>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</si>
  <si>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</si>
  <si>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</si>
  <si>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</si>
  <si>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</si>
  <si>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</si>
  <si>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</si>
  <si>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</si>
  <si>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</si>
  <si>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</si>
  <si>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</si>
  <si>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</si>
  <si>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</si>
  <si>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</si>
  <si>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</si>
  <si>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</si>
  <si>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</si>
  <si>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</si>
  <si>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</si>
  <si>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</si>
  <si>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</si>
  <si>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</si>
  <si>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</si>
  <si>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</si>
  <si>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</si>
  <si>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</si>
  <si>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</si>
  <si>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</si>
  <si>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</si>
  <si>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</si>
  <si>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</si>
  <si>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</si>
  <si>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</si>
  <si>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</si>
  <si>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</si>
  <si>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</si>
  <si>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</si>
  <si>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</si>
  <si>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</si>
  <si>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</si>
  <si>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</si>
  <si>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</si>
  <si>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</si>
  <si>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</si>
  <si>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</si>
  <si>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</si>
  <si>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</si>
  <si>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</si>
  <si>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</si>
  <si>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</si>
  <si>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</si>
  <si>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</si>
  <si>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</si>
  <si>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</si>
  <si>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</si>
  <si>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</si>
  <si>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</si>
  <si>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</si>
  <si>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</si>
  <si>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</si>
  <si>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</si>
  <si>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</si>
  <si>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</si>
  <si>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</si>
  <si>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</si>
  <si>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</si>
  <si>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</si>
  <si>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</si>
  <si>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</si>
  <si>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</si>
  <si>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</si>
  <si>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</si>
  <si>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</si>
  <si>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</si>
  <si>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</si>
  <si>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</si>
  <si>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</si>
  <si>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</si>
  <si>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</si>
  <si>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</si>
  <si>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</si>
  <si>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</si>
  <si>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</si>
  <si>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</si>
  <si>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</si>
  <si>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</si>
  <si>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</si>
  <si>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</si>
  <si>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</si>
  <si>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</si>
  <si>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</si>
  <si>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</si>
  <si>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</si>
  <si>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</si>
  <si>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</si>
  <si>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</si>
  <si>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</si>
  <si>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</si>
  <si>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</si>
  <si>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</si>
  <si>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</si>
  <si>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</si>
  <si>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</si>
  <si>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</si>
  <si>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</si>
  <si>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</si>
  <si>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</si>
  <si>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</si>
  <si>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</si>
  <si>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</si>
  <si>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</si>
  <si>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</si>
  <si>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</si>
  <si>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</si>
  <si>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</si>
  <si>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</si>
  <si>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</si>
  <si>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</si>
  <si>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</si>
  <si>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</si>
  <si>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</si>
  <si>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</si>
  <si>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</si>
  <si>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</si>
  <si>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</si>
  <si>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</si>
  <si>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</si>
  <si>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</si>
  <si>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</si>
  <si>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</si>
  <si>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</si>
  <si>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</si>
  <si>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</si>
  <si>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</si>
  <si>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</si>
  <si>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</si>
  <si>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</si>
  <si>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</si>
  <si>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</si>
  <si>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</si>
  <si>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</si>
  <si>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</si>
  <si>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</si>
  <si>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</si>
  <si>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</si>
  <si>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</si>
  <si>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</si>
  <si>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</si>
  <si>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</si>
  <si>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</si>
  <si>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</si>
  <si>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</si>
  <si>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</si>
  <si>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</si>
  <si>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</si>
  <si>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</si>
  <si>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</si>
  <si>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</si>
  <si>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</si>
  <si>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</si>
  <si>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</si>
  <si>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</si>
  <si>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</si>
  <si>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</si>
  <si>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</si>
  <si>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</si>
  <si>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</si>
  <si>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</si>
  <si>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</si>
  <si>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</si>
  <si>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</si>
  <si>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</si>
  <si>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</si>
  <si>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</si>
  <si>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</si>
  <si>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</si>
  <si>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</si>
  <si>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</si>
  <si>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</si>
  <si>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</si>
  <si>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</si>
  <si>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</si>
  <si>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</si>
  <si>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</si>
  <si>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</si>
  <si>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</si>
  <si>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</si>
  <si>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</si>
  <si>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</si>
  <si>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</si>
  <si>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</si>
  <si>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</si>
  <si>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</si>
  <si>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</si>
  <si>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</si>
  <si>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</si>
  <si>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</si>
  <si>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</si>
  <si>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</si>
  <si>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</si>
  <si>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</si>
  <si>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</si>
  <si>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</si>
  <si>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</si>
  <si>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</si>
  <si>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</si>
  <si>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</si>
  <si>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</si>
  <si>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</si>
  <si>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</si>
  <si>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</si>
  <si>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</si>
  <si>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</si>
  <si>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</si>
  <si>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</si>
  <si>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</si>
  <si>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</si>
  <si>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</si>
  <si>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</si>
  <si>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</si>
  <si>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</si>
  <si>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</si>
  <si>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</si>
  <si>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</si>
  <si>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</si>
  <si>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</si>
  <si>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</si>
  <si>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</si>
  <si>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</si>
  <si>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</si>
  <si>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</si>
  <si>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</si>
  <si>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</si>
  <si>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</si>
  <si>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</si>
  <si>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</si>
  <si>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</si>
  <si>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</si>
  <si>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</si>
  <si>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</si>
  <si>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</si>
  <si>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</si>
  <si>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</si>
  <si>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</si>
  <si>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</si>
  <si>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</si>
  <si>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</si>
  <si>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</si>
  <si>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</si>
  <si>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</si>
  <si>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</si>
  <si>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</si>
  <si>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</si>
  <si>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</si>
  <si>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</si>
  <si>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</si>
  <si>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</si>
  <si>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</si>
  <si>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</si>
  <si>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</si>
  <si>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</si>
  <si>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</si>
  <si>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</si>
  <si>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</si>
  <si>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</si>
  <si>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</si>
  <si>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</si>
  <si>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</si>
  <si>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</si>
  <si>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</si>
  <si>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</si>
  <si>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</si>
  <si>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</si>
  <si>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</si>
  <si>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</si>
  <si>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</si>
  <si>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</si>
  <si>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</si>
  <si>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</si>
  <si>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</si>
  <si>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</si>
  <si>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</si>
  <si>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</si>
  <si>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</si>
  <si>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</si>
  <si>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</si>
  <si>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</si>
  <si>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</si>
  <si>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</si>
  <si>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</si>
  <si>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</si>
  <si>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</si>
  <si>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</si>
  <si>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</si>
  <si>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</si>
  <si>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</si>
  <si>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</si>
  <si>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</si>
  <si>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</si>
  <si>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</si>
  <si>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</si>
  <si>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</si>
  <si>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</si>
  <si>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</si>
  <si>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</si>
  <si>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</si>
  <si>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</si>
  <si>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</si>
  <si>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</si>
  <si>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</si>
  <si>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</si>
  <si>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</si>
  <si>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</si>
  <si>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</si>
  <si>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</si>
  <si>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</si>
  <si>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</si>
  <si>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</si>
  <si>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</si>
  <si>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</si>
  <si>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</si>
  <si>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</si>
  <si>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</si>
  <si>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</si>
  <si>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</si>
  <si>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</si>
  <si>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</si>
  <si>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</si>
  <si>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</si>
  <si>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</si>
  <si>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</si>
  <si>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</si>
  <si>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</si>
  <si>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</si>
  <si>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</si>
  <si>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</si>
  <si>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</si>
  <si>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</si>
  <si>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</si>
  <si>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</si>
  <si>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</si>
  <si>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</si>
  <si>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</si>
  <si>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</si>
  <si>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</si>
  <si>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</si>
  <si>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</si>
  <si>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</si>
  <si>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</si>
  <si>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</si>
  <si>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</si>
  <si>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</si>
  <si>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</si>
  <si>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</si>
  <si>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</si>
  <si>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</si>
  <si>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</si>
  <si>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</si>
  <si>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</si>
  <si>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</si>
  <si>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</si>
  <si>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</si>
  <si>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</si>
  <si>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</si>
  <si>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</si>
  <si>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</si>
  <si>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</si>
  <si>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</si>
  <si>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</si>
  <si>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</si>
  <si>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</si>
  <si>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</si>
  <si>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</si>
  <si>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</si>
  <si>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</si>
  <si>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</si>
  <si>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</si>
  <si>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</si>
  <si>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</si>
  <si>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</si>
  <si>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</si>
  <si>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</si>
  <si>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</si>
  <si>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</si>
  <si>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</si>
  <si>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</si>
  <si>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</si>
  <si>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</si>
  <si>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</si>
  <si>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</si>
  <si>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</si>
  <si>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</si>
  <si>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</si>
  <si>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</si>
  <si>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</si>
  <si>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</si>
  <si>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</si>
  <si>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</si>
  <si>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</si>
  <si>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</si>
  <si>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</si>
  <si>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</si>
  <si>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</si>
  <si>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</si>
  <si>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</si>
  <si>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</si>
  <si>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</si>
  <si>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</si>
  <si>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</si>
  <si>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</si>
  <si>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</si>
  <si>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</si>
  <si>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</si>
  <si>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</si>
  <si>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</si>
  <si>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</si>
  <si>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</si>
  <si>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</si>
  <si>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</si>
  <si>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</si>
  <si>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</si>
  <si>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</si>
  <si>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</si>
  <si>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</si>
  <si>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</si>
  <si>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</si>
  <si>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</si>
  <si>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</si>
  <si>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</si>
  <si>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</si>
  <si>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</si>
  <si>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</si>
  <si>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</si>
  <si>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</si>
  <si>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</si>
  <si>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</si>
  <si>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</si>
  <si>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</si>
  <si>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</si>
  <si>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</si>
  <si>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</si>
  <si>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</si>
  <si>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</si>
  <si>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</si>
  <si>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</si>
  <si>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</si>
  <si>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</si>
  <si>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</si>
  <si>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</si>
  <si>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</si>
  <si>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</si>
  <si>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</si>
  <si>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</si>
  <si>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</si>
  <si>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</si>
  <si>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</si>
  <si>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</si>
  <si>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</si>
  <si>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</si>
  <si>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</si>
  <si>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</si>
  <si>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</si>
  <si>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</si>
  <si>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</si>
  <si>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</si>
  <si>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</si>
  <si>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</si>
  <si>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</si>
  <si>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</si>
  <si>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</si>
  <si>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</si>
  <si>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</si>
  <si>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</si>
  <si>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</si>
  <si>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</si>
  <si>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</si>
  <si>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</si>
  <si>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</si>
  <si>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</si>
  <si>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</si>
  <si>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</si>
  <si>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</si>
  <si>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</si>
  <si>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</si>
  <si>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</si>
  <si>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</si>
  <si>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</si>
  <si>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</si>
  <si>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</si>
  <si>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</si>
  <si>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</si>
  <si>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</si>
  <si>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</si>
  <si>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</si>
  <si>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</si>
  <si>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</si>
  <si>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</si>
  <si>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</si>
  <si>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</si>
  <si>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</si>
  <si>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</si>
  <si>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</si>
  <si>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</si>
  <si>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</si>
  <si>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</si>
  <si>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</si>
  <si>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</si>
  <si>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</si>
  <si>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</si>
  <si>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</si>
  <si>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</si>
  <si>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</si>
  <si>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</si>
  <si>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</si>
  <si>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</si>
  <si>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</si>
  <si>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</si>
  <si>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</si>
  <si>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</si>
  <si>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</si>
  <si>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</si>
  <si>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</si>
  <si>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</si>
  <si>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</si>
  <si>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</si>
  <si>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</si>
  <si>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</si>
  <si>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</si>
  <si>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</si>
  <si>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</si>
  <si>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</si>
  <si>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</si>
  <si>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</si>
  <si>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</si>
  <si>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</si>
  <si>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</si>
  <si>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</si>
  <si>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</si>
  <si>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</si>
  <si>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</si>
  <si>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</si>
  <si>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</si>
  <si>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</si>
  <si>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</si>
  <si>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</si>
  <si>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</si>
  <si>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</si>
  <si>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</si>
  <si>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</si>
  <si>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</si>
  <si>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</si>
  <si>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</si>
  <si>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</si>
  <si>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</si>
  <si>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</si>
  <si>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</si>
  <si>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</si>
  <si>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</si>
  <si>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</si>
  <si>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</si>
  <si>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</si>
  <si>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</si>
  <si>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</si>
  <si>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</si>
  <si>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</si>
  <si>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</si>
  <si>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</si>
  <si>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</si>
  <si>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</si>
  <si>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</si>
  <si>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</si>
  <si>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</si>
  <si>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</si>
  <si>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</si>
  <si>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</si>
  <si>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</si>
  <si>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</si>
  <si>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</si>
  <si>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</si>
  <si>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</si>
  <si>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</si>
  <si>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</si>
  <si>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</si>
  <si>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</si>
  <si>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</si>
  <si>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</si>
  <si>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</si>
  <si>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</si>
  <si>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</si>
  <si>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</si>
  <si>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</si>
  <si>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</si>
  <si>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</si>
  <si>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</si>
  <si>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</si>
  <si>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</si>
  <si>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</si>
  <si>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</si>
  <si>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</si>
  <si>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</si>
  <si>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</si>
  <si>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</si>
  <si>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</si>
  <si>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</si>
  <si>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</si>
  <si>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</si>
  <si>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</si>
  <si>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</si>
  <si>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</si>
  <si>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</si>
  <si>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</si>
  <si>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</si>
  <si>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</si>
  <si>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</si>
  <si>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</si>
  <si>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</si>
  <si>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</si>
  <si>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</si>
  <si>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</si>
  <si>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</si>
  <si>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</si>
  <si>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</si>
  <si>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</si>
  <si>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</si>
  <si>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</si>
  <si>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</si>
  <si>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</si>
  <si>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</si>
  <si>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</si>
  <si>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</si>
  <si>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</si>
  <si>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</si>
  <si>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</si>
  <si>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</si>
  <si>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</si>
  <si>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</si>
  <si>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</si>
  <si>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</si>
  <si>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</si>
  <si>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</si>
  <si>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</si>
  <si>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</si>
  <si>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</si>
  <si>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</si>
  <si>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</si>
  <si>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</si>
  <si>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</si>
  <si>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</si>
  <si>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</si>
  <si>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</si>
  <si>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</si>
  <si>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</si>
  <si>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</si>
  <si>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</si>
  <si>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</si>
  <si>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</si>
  <si>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</si>
  <si>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</si>
  <si>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</si>
  <si>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</si>
  <si>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</si>
  <si>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</si>
  <si>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</si>
  <si>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</si>
  <si>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</si>
  <si>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</si>
  <si>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</si>
  <si>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</si>
  <si>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</si>
  <si>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</si>
  <si>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</si>
  <si>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</si>
  <si>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</si>
  <si>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</si>
  <si>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</si>
  <si>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</si>
  <si>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</si>
  <si>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</si>
  <si>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</si>
  <si>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</si>
  <si>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</si>
  <si>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</si>
  <si>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</si>
  <si>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</si>
  <si>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</si>
  <si>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</si>
  <si>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</si>
  <si>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</si>
  <si>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</si>
  <si>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</si>
  <si>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</si>
  <si>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</si>
  <si>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</si>
  <si>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</si>
  <si>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</si>
  <si>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</si>
  <si>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</si>
  <si>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</si>
  <si>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</si>
  <si>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</si>
  <si>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</si>
  <si>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</si>
  <si>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</si>
  <si>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</si>
  <si>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</si>
  <si>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</si>
  <si>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</si>
  <si>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</si>
  <si>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</si>
  <si>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</si>
  <si>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</si>
  <si>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</si>
  <si>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</si>
  <si>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</si>
  <si>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</si>
  <si>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</si>
  <si>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</si>
  <si>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</si>
  <si>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</si>
  <si>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</si>
  <si>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</si>
  <si>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</si>
  <si>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</si>
  <si>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</si>
  <si>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</si>
  <si>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</si>
  <si>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</si>
  <si>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</si>
  <si>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</si>
  <si>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</si>
  <si>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</si>
  <si>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</si>
  <si>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</si>
  <si>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</si>
  <si>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</si>
  <si>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</si>
  <si>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</si>
  <si>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</si>
  <si>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</si>
  <si>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</si>
  <si>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</si>
  <si>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</si>
  <si>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</si>
  <si>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</si>
  <si>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</si>
  <si>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</si>
  <si>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</si>
  <si>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</si>
  <si>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</si>
  <si>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</si>
  <si>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</si>
  <si>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</si>
  <si>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</si>
  <si>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</si>
  <si>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</si>
  <si>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</si>
  <si>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</si>
  <si>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</si>
  <si>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</si>
  <si>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</si>
  <si>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</si>
  <si>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</si>
  <si>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</si>
  <si>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</si>
  <si>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</si>
  <si>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</si>
  <si>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</si>
  <si>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</si>
  <si>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</si>
  <si>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</si>
  <si>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</si>
  <si>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</si>
  <si>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</si>
  <si>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</si>
  <si>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</si>
  <si>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</si>
  <si>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</si>
  <si>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</si>
  <si>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</si>
  <si>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</si>
  <si>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</si>
  <si>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</si>
  <si>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</si>
  <si>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</si>
  <si>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</si>
  <si>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</si>
  <si>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</si>
  <si>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</si>
  <si>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</si>
  <si>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</si>
  <si>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</si>
  <si>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</si>
  <si>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</si>
  <si>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</si>
  <si>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</si>
  <si>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</si>
  <si>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</si>
  <si>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</si>
  <si>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</si>
  <si>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</si>
  <si>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</si>
  <si>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</si>
  <si>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</si>
  <si>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</si>
  <si>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</si>
  <si>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</si>
  <si>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</si>
  <si>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</si>
  <si>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</si>
  <si>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</si>
  <si>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</si>
  <si>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</si>
  <si>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</si>
  <si>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</si>
  <si>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</si>
  <si>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</si>
  <si>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</si>
  <si>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</si>
  <si>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</si>
  <si>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</si>
  <si>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</si>
  <si>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</si>
  <si>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</si>
  <si>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</si>
  <si>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</si>
  <si>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</si>
  <si>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</si>
  <si>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</si>
  <si>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</si>
  <si>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</si>
  <si>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</si>
  <si>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</si>
  <si>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</si>
  <si>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</si>
  <si>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</si>
  <si>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</si>
  <si>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</si>
  <si>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</si>
  <si>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</si>
  <si>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</si>
  <si>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</si>
  <si>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</si>
  <si>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</si>
  <si>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</si>
  <si>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</si>
  <si>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</si>
  <si>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</si>
  <si>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</si>
  <si>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</si>
  <si>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</si>
  <si>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</si>
  <si>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</si>
  <si>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</si>
  <si>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</si>
  <si>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</si>
  <si>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</si>
  <si>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</si>
  <si>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</si>
  <si>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</si>
  <si>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</si>
  <si>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</si>
  <si>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</si>
  <si>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</si>
  <si>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</si>
  <si>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</si>
  <si>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</si>
  <si>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</si>
  <si>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</si>
  <si>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</si>
  <si>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</si>
  <si>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</si>
  <si>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</si>
  <si>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</si>
  <si>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</si>
  <si>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</si>
  <si>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</si>
  <si>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</si>
  <si>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</si>
  <si>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</si>
  <si>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</si>
  <si>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</si>
  <si>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</si>
  <si>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</si>
  <si>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</si>
  <si>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</si>
  <si>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</si>
  <si>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</si>
  <si>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</si>
  <si>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</si>
  <si>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</si>
  <si>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</si>
  <si>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</si>
  <si>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</si>
  <si>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</si>
  <si>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</si>
  <si>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</si>
  <si>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</si>
  <si>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</si>
  <si>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</si>
  <si>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</si>
  <si>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</si>
  <si>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</si>
  <si>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</si>
  <si>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</si>
  <si>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</si>
  <si>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</si>
  <si>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</si>
  <si>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</si>
  <si>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</si>
  <si>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</si>
  <si>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</si>
  <si>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</si>
  <si>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</si>
  <si>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</si>
  <si>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</si>
  <si>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</si>
  <si>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</si>
  <si>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</si>
  <si>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</si>
  <si>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</si>
  <si>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</si>
  <si>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</si>
  <si>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</si>
  <si>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</si>
  <si>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</si>
  <si>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</si>
  <si>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</si>
  <si>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</si>
  <si>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</si>
  <si>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</si>
  <si>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</si>
  <si>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</si>
  <si>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</si>
  <si>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</si>
  <si>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</si>
  <si>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</si>
  <si>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</si>
  <si>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</si>
  <si>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</si>
  <si>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</si>
  <si>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</si>
  <si>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</si>
  <si>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</si>
  <si>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</si>
  <si>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</si>
  <si>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</si>
  <si>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</si>
  <si>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</si>
  <si>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</si>
  <si>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</si>
  <si>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</si>
  <si>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</si>
  <si>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</si>
  <si>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</si>
  <si>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</si>
  <si>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</si>
  <si>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</si>
  <si>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</si>
  <si>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</si>
  <si>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</si>
  <si>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</si>
  <si>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</si>
  <si>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</si>
  <si>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</si>
  <si>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</si>
  <si>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</si>
  <si>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</si>
  <si>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</si>
  <si>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</si>
  <si>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</si>
  <si>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</si>
  <si>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</si>
  <si>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</si>
  <si>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</si>
  <si>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</si>
  <si>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</si>
  <si>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</si>
  <si>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</si>
  <si>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</si>
  <si>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</si>
  <si>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</si>
  <si>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</si>
  <si>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</si>
  <si>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</si>
  <si>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</si>
  <si>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</si>
  <si>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</si>
  <si>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</si>
  <si>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</si>
  <si>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</si>
  <si>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</si>
  <si>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</si>
  <si>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</si>
  <si>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</si>
  <si>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</si>
  <si>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</si>
  <si>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</si>
  <si>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</si>
  <si>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</si>
  <si>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</si>
  <si>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</si>
  <si>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</si>
  <si>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</si>
  <si>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</si>
  <si>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</si>
  <si>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</si>
  <si>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</si>
  <si>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</si>
  <si>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</si>
  <si>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</si>
  <si>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</si>
  <si>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</si>
  <si>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</si>
  <si>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</si>
  <si>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</si>
  <si>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</si>
  <si>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</si>
  <si>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</si>
  <si>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</si>
  <si>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</si>
  <si>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</si>
  <si>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</si>
  <si>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</si>
  <si>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</si>
  <si>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</si>
  <si>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</si>
  <si>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</si>
  <si>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</si>
  <si>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</si>
  <si>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</si>
  <si>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</si>
  <si>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</si>
  <si>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</si>
  <si>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</si>
  <si>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</si>
  <si>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</si>
  <si>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</si>
  <si>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</si>
  <si>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</si>
  <si>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</si>
  <si>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</si>
  <si>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</si>
  <si>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</si>
  <si>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</si>
  <si>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</si>
  <si>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</si>
  <si>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</si>
  <si>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</si>
  <si>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</si>
  <si>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</si>
  <si>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</si>
  <si>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</si>
  <si>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</si>
  <si>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</si>
  <si>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</si>
  <si>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</si>
  <si>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</si>
  <si>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</si>
  <si>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</si>
  <si>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</si>
  <si>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</si>
  <si>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</si>
  <si>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</si>
  <si>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</si>
  <si>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</si>
  <si>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</si>
  <si>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</si>
  <si>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</si>
  <si>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</si>
  <si>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</si>
  <si>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</si>
  <si>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</si>
  <si>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</si>
  <si>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</si>
  <si>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</si>
  <si>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</si>
  <si>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</si>
  <si>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</si>
  <si>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</si>
  <si>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</si>
  <si>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</si>
  <si>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</si>
  <si>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</si>
  <si>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</si>
  <si>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</si>
  <si>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</si>
  <si>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</si>
  <si>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</si>
  <si>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</si>
  <si>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</si>
  <si>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</si>
  <si>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</si>
  <si>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</si>
  <si>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</si>
  <si>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</si>
  <si>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</si>
  <si>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</si>
  <si>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</si>
  <si>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</si>
  <si>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</si>
  <si>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</si>
  <si>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</si>
  <si>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</si>
  <si>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</si>
  <si>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</si>
  <si>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</si>
  <si>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</si>
  <si>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</si>
  <si>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</si>
  <si>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</si>
  <si>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</si>
  <si>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</si>
  <si>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</si>
  <si>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</si>
  <si>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</si>
  <si>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</si>
  <si>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</si>
  <si>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</si>
  <si>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</si>
  <si>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</si>
  <si>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</si>
  <si>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</si>
  <si>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</si>
  <si>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</si>
  <si>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</si>
  <si>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</si>
  <si>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</si>
  <si>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</si>
  <si>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</si>
  <si>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</si>
  <si>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</si>
  <si>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</si>
  <si>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</si>
  <si>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</si>
  <si>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</si>
  <si>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</si>
  <si>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</si>
  <si>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</si>
  <si>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</si>
  <si>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</si>
  <si>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</si>
  <si>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</si>
  <si>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</si>
  <si>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</si>
  <si>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</si>
  <si>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</si>
  <si>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</si>
  <si>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</si>
  <si>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</si>
  <si>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</si>
  <si>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</si>
  <si>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</si>
  <si>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</si>
  <si>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</si>
  <si>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</si>
  <si>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</si>
  <si>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</si>
  <si>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</si>
  <si>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</si>
  <si>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</si>
  <si>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</si>
  <si>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</si>
  <si>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</si>
  <si>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</si>
  <si>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</si>
  <si>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</si>
  <si>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</si>
  <si>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</si>
  <si>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</si>
  <si>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</si>
  <si>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</si>
  <si>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</si>
  <si>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</si>
  <si>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</si>
  <si>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</si>
  <si>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</si>
  <si>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</si>
  <si>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</si>
  <si>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</si>
  <si>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</si>
  <si>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</si>
  <si>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</si>
  <si>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</si>
  <si>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</si>
  <si>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</si>
  <si>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</si>
  <si>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</si>
  <si>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</si>
  <si>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</si>
  <si>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</si>
  <si>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</si>
  <si>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</si>
  <si>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</si>
  <si>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</si>
  <si>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</si>
  <si>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</si>
  <si>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</si>
  <si>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</si>
  <si>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</si>
  <si>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</si>
  <si>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</si>
  <si>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</si>
  <si>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</si>
  <si>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</si>
  <si>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</si>
  <si>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</si>
  <si>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</si>
  <si>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</si>
  <si>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</si>
  <si>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</si>
  <si>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</si>
  <si>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</si>
  <si>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</si>
  <si>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</si>
  <si>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</si>
  <si>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</si>
  <si>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</si>
  <si>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</si>
  <si>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</si>
  <si>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</si>
  <si>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</si>
  <si>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</si>
  <si>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</si>
  <si>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</si>
  <si>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</si>
  <si>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</si>
  <si>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</si>
  <si>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</si>
  <si>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</si>
  <si>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</si>
  <si>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</si>
  <si>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</si>
  <si>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</si>
  <si>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</si>
  <si>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</si>
  <si>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</si>
  <si>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</si>
  <si>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</si>
  <si>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</si>
  <si>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</si>
  <si>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</si>
  <si>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</si>
  <si>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</si>
  <si>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</si>
  <si>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</si>
  <si>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</si>
  <si>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</si>
  <si>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</si>
  <si>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</si>
  <si>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</si>
  <si>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</si>
  <si>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</si>
  <si>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</si>
  <si>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</si>
  <si>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</si>
  <si>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</si>
  <si>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</si>
  <si>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</si>
  <si>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</si>
  <si>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</si>
  <si>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</si>
  <si>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</si>
  <si>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</si>
  <si>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</si>
  <si>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</si>
  <si>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</si>
  <si>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</si>
  <si>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</si>
  <si>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</si>
  <si>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</si>
  <si>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</si>
  <si>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</si>
  <si>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</si>
  <si>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</si>
  <si>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</si>
  <si>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</si>
  <si>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</si>
  <si>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</si>
  <si>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</si>
  <si>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</si>
  <si>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</si>
  <si>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</si>
  <si>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</si>
  <si>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</si>
  <si>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</si>
  <si>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</si>
  <si>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</si>
  <si>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</si>
  <si>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</si>
  <si>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</si>
  <si>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</si>
  <si>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</si>
  <si>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</si>
  <si>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</si>
  <si>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</si>
  <si>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</si>
  <si>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</si>
  <si>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</si>
  <si>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</si>
  <si>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</si>
  <si>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</si>
  <si>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</si>
  <si>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</si>
  <si>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</si>
  <si>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</si>
  <si>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</si>
  <si>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</si>
  <si>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</si>
  <si>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</si>
  <si>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</si>
  <si>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</si>
  <si>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</si>
  <si>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</si>
  <si>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</si>
  <si>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</si>
  <si>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</si>
  <si>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</si>
  <si>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</si>
  <si>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</si>
  <si>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</si>
  <si>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</si>
  <si>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</si>
  <si>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</si>
  <si>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</si>
  <si>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</si>
  <si>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</si>
  <si>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</si>
  <si>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</si>
  <si>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</si>
  <si>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</si>
  <si>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</si>
  <si>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</si>
  <si>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</si>
  <si>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</si>
  <si>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</si>
  <si>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</si>
  <si>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</si>
  <si>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</si>
  <si>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</si>
  <si>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</si>
  <si>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</si>
  <si>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</si>
  <si>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</si>
  <si>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</si>
  <si>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</si>
  <si>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</si>
  <si>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</si>
  <si>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</si>
  <si>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</si>
  <si>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</si>
  <si>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</si>
  <si>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</si>
  <si>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</si>
  <si>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</si>
  <si>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</si>
  <si>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</si>
  <si>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</si>
  <si>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</si>
  <si>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</si>
  <si>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</si>
  <si>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</si>
  <si>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</si>
  <si>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</si>
  <si>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</si>
  <si>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</si>
  <si>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</si>
  <si>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</si>
  <si>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</si>
  <si>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</si>
  <si>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</si>
  <si>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</si>
  <si>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</si>
  <si>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</si>
  <si>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</si>
  <si>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</si>
  <si>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</si>
  <si>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</si>
  <si>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</si>
  <si>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</si>
  <si>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</si>
  <si>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</si>
  <si>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</si>
  <si>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</si>
  <si>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</si>
  <si>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</si>
  <si>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</si>
  <si>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</si>
  <si>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</si>
  <si>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</si>
  <si>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</si>
  <si>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</si>
  <si>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</si>
  <si>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</si>
  <si>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</si>
  <si>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</si>
  <si>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</si>
  <si>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</si>
  <si>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</si>
  <si>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</si>
  <si>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</si>
  <si>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</si>
  <si>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</si>
  <si>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</si>
  <si>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</si>
  <si>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</si>
  <si>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</si>
  <si>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</si>
  <si>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</si>
  <si>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</si>
  <si>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</si>
  <si>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</si>
  <si>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</si>
  <si>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</si>
  <si>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</si>
  <si>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</si>
  <si>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</si>
  <si>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</si>
  <si>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</si>
  <si>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</si>
  <si>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</si>
  <si>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</si>
  <si>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</si>
  <si>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</si>
  <si>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</si>
  <si>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</si>
  <si>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</si>
  <si>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</si>
  <si>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</si>
  <si>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</si>
  <si>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</si>
  <si>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</si>
  <si>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</si>
  <si>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</si>
  <si>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</si>
  <si>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</si>
  <si>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</si>
  <si>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</si>
  <si>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</si>
  <si>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</si>
  <si>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</si>
  <si>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</si>
  <si>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</si>
  <si>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</si>
  <si>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</si>
  <si>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</si>
  <si>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</si>
  <si>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</si>
  <si>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</si>
  <si>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</si>
  <si>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</si>
  <si>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</si>
  <si>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</si>
  <si>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</si>
  <si>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</si>
  <si>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</si>
  <si>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</si>
  <si>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</si>
  <si>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</si>
  <si>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</si>
  <si>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</si>
  <si>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</si>
  <si>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</si>
  <si>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</si>
  <si>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</si>
  <si>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</si>
  <si>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</si>
  <si>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</si>
  <si>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</si>
  <si>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</si>
  <si>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</si>
  <si>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</si>
  <si>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</si>
  <si>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</si>
  <si>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</si>
  <si>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</si>
  <si>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</si>
  <si>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</si>
  <si>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</si>
  <si>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</si>
  <si>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</si>
  <si>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</si>
  <si>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</si>
  <si>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</si>
  <si>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</si>
  <si>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</si>
  <si>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</si>
  <si>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</si>
  <si>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</si>
  <si>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</si>
  <si>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</si>
  <si>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</si>
  <si>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</si>
  <si>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</si>
  <si>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</si>
  <si>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</si>
  <si>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</si>
  <si>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</si>
  <si>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</si>
  <si>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</si>
  <si>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</si>
  <si>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</si>
  <si>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</si>
  <si>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</si>
  <si>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</si>
  <si>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</si>
  <si>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</si>
  <si>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</si>
  <si>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</si>
  <si>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</si>
  <si>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</si>
  <si>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</si>
  <si>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</si>
  <si>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</si>
  <si>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</si>
  <si>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</si>
  <si>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</si>
  <si>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</si>
  <si>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</si>
  <si>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</si>
  <si>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</si>
  <si>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</si>
  <si>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</si>
  <si>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</si>
  <si>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</si>
  <si>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</si>
  <si>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</si>
  <si>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</si>
  <si>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</si>
  <si>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</si>
  <si>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</si>
  <si>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</si>
  <si>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</si>
  <si>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</si>
  <si>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</si>
  <si>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</si>
  <si>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</si>
  <si>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</si>
  <si>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</si>
  <si>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</si>
  <si>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</si>
  <si>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</si>
  <si>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</si>
  <si>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</si>
  <si>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</si>
  <si>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</si>
  <si>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</si>
  <si>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</si>
  <si>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</si>
  <si>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</si>
  <si>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</si>
  <si>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</si>
  <si>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</si>
  <si>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</si>
  <si>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</si>
  <si>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</si>
  <si>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</si>
  <si>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</si>
  <si>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</si>
  <si>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</si>
  <si>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</si>
  <si>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</si>
  <si>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</si>
  <si>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</si>
  <si>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</si>
  <si>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</si>
  <si>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</si>
  <si>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</si>
  <si>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</si>
  <si>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</si>
  <si>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</si>
  <si>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</si>
  <si>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</si>
  <si>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</si>
  <si>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</si>
  <si>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</si>
  <si>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</si>
  <si>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</si>
  <si>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</si>
  <si>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</si>
  <si>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</si>
  <si>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</si>
  <si>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</si>
  <si>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</si>
  <si>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</si>
  <si>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</si>
  <si>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</si>
  <si>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</si>
  <si>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</si>
  <si>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</si>
  <si>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</si>
  <si>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</si>
  <si>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</si>
  <si>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</si>
  <si>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</si>
  <si>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</si>
  <si>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</si>
  <si>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</si>
  <si>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</si>
  <si>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</si>
  <si>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</si>
  <si>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</si>
  <si>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</si>
  <si>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</si>
  <si>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</si>
  <si>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</si>
  <si>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</si>
  <si>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</si>
  <si>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</si>
  <si>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</si>
  <si>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</si>
  <si>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</si>
  <si>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</si>
  <si>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</si>
  <si>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</si>
  <si>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</si>
  <si>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</si>
  <si>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</si>
  <si>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</si>
  <si>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</si>
  <si>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</si>
  <si>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</si>
  <si>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</si>
  <si>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</si>
  <si>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</si>
  <si>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</si>
  <si>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</si>
  <si>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</si>
  <si>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</si>
  <si>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</si>
  <si>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</si>
  <si>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</si>
  <si>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</si>
  <si>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</si>
  <si>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</si>
  <si>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</si>
  <si>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</si>
  <si>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</si>
  <si>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</si>
  <si>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</si>
  <si>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</si>
  <si>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</si>
  <si>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</si>
  <si>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</si>
  <si>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</si>
  <si>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</si>
  <si>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</si>
  <si>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</si>
  <si>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</si>
  <si>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</si>
  <si>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</si>
  <si>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</si>
  <si>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</si>
  <si>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</si>
  <si>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</si>
  <si>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</si>
  <si>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</si>
  <si>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</si>
  <si>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</si>
  <si>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</si>
  <si>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</si>
  <si>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</si>
  <si>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</si>
  <si>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</si>
  <si>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</si>
  <si>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</si>
  <si>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</si>
  <si>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</si>
  <si>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</si>
  <si>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</si>
  <si>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</si>
  <si>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</si>
  <si>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</si>
  <si>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</si>
  <si>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</si>
  <si>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</si>
  <si>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</si>
  <si>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</si>
  <si>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</si>
  <si>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</si>
  <si>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</si>
  <si>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</si>
  <si>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</si>
  <si>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</si>
  <si>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</si>
  <si>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</si>
  <si>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</si>
  <si>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</si>
  <si>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</si>
  <si>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</si>
  <si>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</si>
  <si>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</si>
  <si>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</si>
  <si>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</si>
  <si>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</si>
  <si>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</si>
  <si>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</si>
  <si>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</si>
  <si>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</si>
  <si>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</si>
  <si>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</si>
  <si>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</si>
  <si>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</si>
  <si>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</si>
  <si>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</si>
  <si>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</si>
  <si>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</si>
  <si>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</si>
  <si>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</si>
  <si>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</si>
  <si>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</si>
  <si>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</si>
  <si>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</si>
  <si>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</si>
  <si>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</si>
  <si>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</si>
  <si>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</si>
  <si>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</si>
  <si>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</si>
  <si>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</si>
  <si>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</si>
  <si>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</si>
  <si>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</si>
  <si>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</si>
  <si>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</si>
  <si>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</si>
  <si>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</si>
  <si>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</si>
  <si>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</si>
  <si>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</si>
  <si>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</si>
  <si>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</si>
  <si>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</si>
  <si>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</si>
  <si>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</si>
  <si>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</si>
  <si>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</si>
  <si>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</si>
  <si>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</si>
  <si>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</si>
  <si>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</si>
  <si>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</si>
  <si>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</si>
  <si>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</si>
  <si>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</si>
  <si>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</si>
  <si>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</si>
  <si>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</si>
  <si>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</si>
  <si>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</si>
  <si>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</si>
  <si>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</si>
  <si>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</si>
  <si>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</si>
  <si>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</si>
  <si>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</si>
  <si>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</si>
  <si>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</si>
  <si>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</si>
  <si>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</si>
  <si>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</si>
  <si>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</si>
  <si>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</si>
  <si>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</si>
  <si>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</si>
  <si>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</si>
  <si>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</si>
  <si>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</si>
  <si>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</si>
  <si>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</si>
  <si>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</si>
  <si>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</si>
  <si>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</si>
  <si>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</si>
  <si>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</si>
  <si>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</si>
  <si>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</si>
  <si>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</si>
  <si>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</si>
  <si>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</si>
  <si>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</si>
  <si>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</si>
  <si>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</si>
  <si>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</si>
  <si>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</si>
  <si>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</si>
  <si>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</si>
  <si>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</si>
  <si>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</si>
  <si>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</si>
  <si>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</si>
  <si>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</si>
  <si>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</si>
  <si>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</si>
  <si>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</si>
  <si>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</si>
  <si>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</si>
  <si>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</si>
  <si>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</si>
  <si>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</si>
  <si>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</si>
  <si>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</si>
  <si>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</si>
  <si>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</si>
  <si>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</si>
  <si>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</si>
  <si>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</si>
  <si>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</si>
  <si>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</si>
  <si>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</si>
  <si>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</si>
  <si>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</si>
  <si>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</si>
  <si>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</si>
  <si>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</si>
  <si>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</si>
  <si>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</si>
  <si>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</si>
  <si>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</si>
  <si>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</si>
  <si>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</si>
  <si>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</si>
  <si>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</si>
  <si>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</si>
  <si>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</si>
  <si>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</si>
  <si>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</si>
  <si>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</si>
  <si>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</si>
  <si>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</si>
  <si>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</si>
  <si>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</si>
  <si>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</si>
  <si>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</si>
  <si>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</si>
  <si>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</si>
  <si>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</si>
  <si>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</si>
  <si>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</si>
  <si>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</si>
  <si>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</si>
  <si>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</si>
  <si>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</si>
  <si>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</si>
  <si>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</si>
  <si>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</si>
  <si>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</si>
  <si>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</si>
  <si>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</si>
  <si>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</si>
  <si>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</si>
  <si>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</si>
  <si>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</si>
  <si>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</si>
  <si>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</si>
  <si>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</si>
  <si>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</si>
  <si>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</si>
  <si>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</si>
  <si>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</si>
  <si>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</si>
  <si>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</si>
  <si>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</si>
  <si>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</si>
  <si>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</si>
  <si>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</si>
  <si>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</si>
  <si>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</si>
  <si>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</si>
  <si>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</si>
  <si>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</si>
  <si>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</si>
  <si>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</si>
  <si>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</si>
  <si>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</si>
  <si>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</si>
  <si>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</si>
  <si>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</si>
  <si>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</si>
  <si>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</si>
  <si>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</si>
  <si>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</si>
  <si>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</si>
  <si>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</si>
  <si>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</si>
  <si>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</si>
  <si>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</si>
  <si>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</si>
  <si>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</si>
  <si>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</si>
  <si>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</si>
  <si>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</si>
  <si>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</si>
  <si>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</si>
  <si>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</si>
  <si>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</si>
  <si>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</si>
  <si>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</si>
  <si>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</si>
  <si>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</si>
  <si>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</si>
  <si>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</si>
  <si>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</si>
  <si>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</si>
  <si>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</si>
  <si>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</si>
  <si>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</si>
  <si>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</si>
  <si>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</si>
  <si>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</si>
  <si>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</si>
  <si>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</si>
  <si>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</si>
  <si>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</si>
  <si>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</si>
  <si>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</si>
  <si>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</si>
  <si>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</si>
  <si>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</si>
  <si>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</si>
  <si>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</si>
  <si>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</si>
  <si>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</si>
  <si>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</si>
  <si>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</si>
  <si>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</si>
  <si>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</si>
  <si>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</si>
  <si>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</si>
  <si>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</si>
  <si>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</si>
  <si>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</si>
  <si>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</si>
  <si>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</si>
  <si>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</si>
  <si>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</si>
  <si>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</si>
  <si>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</si>
  <si>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</si>
  <si>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</si>
  <si>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</si>
  <si>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</si>
  <si>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</si>
  <si>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</si>
  <si>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</si>
  <si>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</si>
  <si>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</si>
  <si>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</si>
  <si>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</si>
  <si>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</si>
  <si>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</si>
  <si>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</si>
  <si>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</si>
  <si>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</si>
  <si>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</si>
  <si>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</si>
  <si>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</si>
  <si>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</si>
  <si>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</si>
  <si>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</si>
  <si>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</si>
  <si>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</si>
  <si>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</si>
  <si>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</si>
  <si>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</si>
  <si>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</si>
  <si>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</si>
  <si>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</si>
  <si>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</si>
  <si>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</si>
  <si>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</si>
  <si>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</si>
  <si>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</si>
  <si>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</si>
  <si>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</si>
  <si>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</si>
  <si>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</si>
  <si>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</si>
  <si>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</si>
  <si>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</si>
  <si>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</si>
  <si>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</si>
  <si>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</si>
  <si>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</si>
  <si>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</si>
  <si>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</si>
  <si>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</si>
  <si>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</si>
  <si>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</si>
  <si>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</si>
  <si>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</si>
  <si>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</si>
  <si>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</si>
  <si>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</si>
  <si>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</si>
  <si>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</si>
  <si>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</si>
  <si>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</si>
  <si>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</si>
  <si>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</si>
  <si>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</si>
  <si>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</si>
  <si>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</si>
  <si>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</si>
  <si>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</si>
  <si>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</si>
  <si>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</si>
  <si>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</si>
  <si>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</si>
  <si>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</si>
  <si>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</si>
  <si>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</si>
  <si>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</si>
  <si>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</si>
  <si>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</si>
  <si>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</si>
  <si>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</si>
  <si>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</si>
  <si>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</si>
  <si>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</si>
  <si>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</si>
  <si>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</si>
  <si>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</si>
  <si>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</si>
  <si>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</si>
  <si>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</si>
  <si>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</si>
  <si>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</si>
  <si>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</si>
  <si>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</si>
  <si>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</si>
  <si>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</si>
  <si>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</si>
  <si>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</si>
  <si>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</si>
  <si>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</si>
  <si>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</si>
  <si>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</si>
  <si>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</si>
  <si>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</si>
  <si>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</si>
  <si>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</si>
  <si>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</si>
  <si>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</si>
  <si>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</si>
  <si>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</si>
  <si>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</si>
  <si>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</si>
  <si>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</si>
  <si>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</si>
  <si>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</si>
  <si>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</si>
  <si>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</si>
  <si>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</si>
  <si>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</si>
  <si>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</si>
  <si>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</si>
  <si>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</si>
  <si>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</si>
  <si>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</si>
  <si>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</si>
  <si>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</si>
  <si>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</si>
  <si>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</si>
  <si>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</si>
  <si>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</si>
  <si>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</si>
  <si>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</si>
  <si>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</si>
  <si>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</si>
  <si>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</si>
  <si>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</si>
  <si>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</si>
  <si>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</si>
  <si>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</si>
  <si>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</si>
  <si>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</si>
  <si>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</si>
  <si>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</si>
  <si>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</si>
  <si>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</si>
  <si>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</si>
  <si>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</si>
  <si>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</si>
  <si>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</si>
  <si>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</si>
  <si>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</si>
  <si>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</si>
  <si>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</si>
  <si>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</si>
  <si>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</si>
  <si>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</si>
  <si>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</si>
  <si>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</si>
  <si>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</si>
  <si>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</si>
  <si>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</si>
  <si>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</si>
  <si>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</si>
  <si>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</si>
  <si>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</si>
  <si>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</si>
  <si>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</si>
  <si>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</si>
  <si>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</si>
  <si>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</si>
  <si>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</si>
  <si>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</si>
  <si>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</si>
  <si>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</si>
  <si>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</si>
  <si>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</si>
  <si>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</si>
  <si>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</si>
  <si>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</si>
  <si>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</si>
  <si>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</si>
  <si>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</si>
  <si>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</si>
  <si>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</si>
  <si>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</si>
  <si>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</si>
  <si>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</si>
  <si>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</si>
  <si>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</si>
  <si>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</si>
  <si>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</si>
  <si>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</si>
  <si>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</si>
  <si>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</si>
  <si>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</si>
  <si>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</si>
  <si>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</si>
  <si>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</si>
  <si>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</si>
  <si>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</si>
  <si>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</si>
  <si>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</si>
  <si>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</si>
  <si>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</si>
  <si>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</si>
  <si>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</si>
  <si>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</si>
  <si>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</si>
  <si>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</si>
  <si>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</si>
  <si>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</si>
  <si>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</si>
  <si>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</si>
  <si>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</si>
  <si>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</si>
  <si>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</si>
  <si>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</si>
  <si>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</si>
  <si>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</si>
  <si>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</si>
  <si>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</si>
  <si>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</si>
  <si>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</si>
  <si>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</si>
  <si>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</si>
  <si>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</si>
  <si>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</si>
  <si>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</si>
  <si>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</si>
  <si>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</si>
  <si>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</si>
  <si>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</si>
  <si>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</si>
  <si>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</si>
  <si>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</si>
  <si>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</si>
  <si>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</si>
  <si>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</si>
  <si>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</si>
  <si>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</si>
  <si>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</si>
  <si>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</si>
  <si>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</si>
  <si>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</si>
  <si>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</si>
  <si>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</si>
  <si>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</si>
  <si>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</si>
  <si>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</si>
  <si>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</si>
  <si>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</si>
  <si>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</si>
  <si>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</si>
  <si>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</si>
  <si>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</si>
  <si>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</si>
  <si>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</si>
  <si>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</si>
  <si>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</si>
  <si>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</si>
  <si>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</si>
  <si>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</si>
  <si>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</si>
  <si>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</si>
  <si>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</si>
  <si>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</si>
  <si>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</si>
  <si>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</si>
  <si>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</si>
  <si>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</si>
  <si>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</si>
  <si>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</si>
  <si>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</si>
  <si>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</si>
  <si>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</si>
  <si>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</si>
  <si>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</si>
  <si>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</si>
  <si>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</si>
  <si>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</si>
  <si>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</si>
  <si>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</si>
  <si>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</si>
  <si>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</si>
  <si>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</si>
  <si>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</si>
  <si>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</si>
  <si>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</si>
  <si>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</si>
  <si>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</si>
  <si>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</si>
  <si>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</si>
  <si>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</si>
  <si>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</si>
  <si>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</si>
  <si>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</si>
  <si>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</si>
  <si>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</si>
  <si>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</si>
  <si>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</si>
  <si>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</si>
  <si>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</si>
  <si>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</si>
  <si>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</si>
  <si>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</si>
  <si>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</si>
  <si>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</si>
  <si>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</si>
  <si>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</si>
  <si>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</si>
  <si>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</si>
  <si>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</si>
  <si>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</si>
  <si>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</si>
  <si>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</si>
  <si>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</si>
  <si>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</si>
  <si>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</si>
  <si>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</si>
  <si>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</si>
  <si>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</si>
  <si>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</si>
  <si>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</si>
  <si>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</si>
  <si>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</si>
  <si>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</si>
  <si>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</si>
  <si>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</si>
  <si>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</si>
  <si>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</si>
  <si>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</si>
  <si>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</si>
  <si>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</si>
  <si>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</si>
  <si>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</si>
  <si>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</si>
  <si>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</si>
  <si>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</si>
  <si>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</si>
  <si>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</si>
  <si>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</si>
  <si>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</si>
  <si>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</si>
  <si>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</si>
  <si>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</si>
  <si>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</si>
  <si>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</si>
  <si>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</si>
  <si>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</si>
  <si>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</si>
  <si>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</si>
  <si>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</si>
  <si>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</si>
  <si>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</si>
  <si>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</si>
  <si>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</si>
  <si>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</si>
  <si>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</si>
  <si>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</si>
  <si>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</si>
  <si>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</si>
  <si>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</si>
  <si>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</si>
  <si>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</si>
  <si>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</si>
  <si>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</si>
  <si>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</si>
  <si>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</si>
  <si>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</si>
  <si>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</si>
  <si>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</si>
  <si>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</si>
  <si>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</si>
  <si>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</si>
  <si>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</si>
  <si>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</si>
  <si>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</si>
  <si>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</si>
  <si>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</si>
  <si>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</si>
  <si>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</si>
  <si>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</si>
  <si>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</si>
  <si>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</si>
  <si>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</si>
  <si>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</si>
  <si>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</si>
  <si>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</si>
  <si>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</si>
  <si>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</si>
  <si>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</si>
  <si>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</si>
  <si>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</si>
  <si>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</si>
  <si>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</si>
  <si>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</si>
  <si>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</si>
  <si>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</si>
  <si>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</si>
  <si>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</si>
  <si>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</si>
  <si>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</si>
  <si>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</si>
  <si>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</si>
  <si>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</si>
  <si>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</si>
  <si>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</si>
  <si>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</si>
  <si>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</si>
  <si>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</si>
  <si>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</si>
  <si>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</si>
  <si>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</si>
  <si>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</si>
  <si>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</si>
  <si>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</si>
  <si>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</si>
  <si>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</si>
  <si>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</si>
  <si>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</si>
  <si>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</si>
  <si>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</si>
  <si>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</si>
  <si>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</si>
  <si>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</si>
  <si>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</si>
  <si>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</si>
  <si>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</si>
  <si>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</si>
  <si>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</si>
  <si>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</si>
  <si>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</si>
  <si>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</si>
  <si>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</si>
  <si>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</si>
  <si>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</si>
  <si>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</si>
  <si>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</si>
  <si>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</si>
  <si>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</si>
  <si>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</si>
  <si>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</si>
  <si>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</si>
  <si>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</si>
  <si>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</si>
  <si>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</si>
  <si>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</si>
  <si>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</si>
  <si>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</si>
  <si>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</si>
  <si>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</si>
  <si>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</si>
  <si>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</si>
  <si>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</si>
  <si>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</si>
  <si>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</si>
  <si>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</si>
  <si>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</si>
  <si>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</si>
  <si>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</si>
  <si>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</si>
  <si>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</si>
  <si>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</si>
  <si>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</si>
  <si>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</si>
  <si>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</si>
  <si>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</si>
  <si>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</si>
  <si>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</si>
  <si>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</si>
  <si>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</si>
  <si>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</si>
  <si>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</si>
  <si>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</si>
  <si>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</si>
  <si>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</si>
  <si>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</si>
  <si>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</si>
  <si>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</si>
  <si>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</si>
  <si>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</si>
  <si>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</si>
  <si>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</si>
  <si>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</si>
  <si>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</si>
  <si>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</si>
  <si>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</si>
  <si>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</si>
  <si>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</si>
  <si>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</si>
  <si>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</si>
  <si>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</si>
  <si>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</si>
  <si>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</si>
  <si>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</si>
  <si>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</si>
  <si>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</si>
  <si>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</si>
  <si>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</si>
  <si>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</si>
  <si>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</si>
  <si>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</si>
  <si>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</si>
  <si>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</si>
  <si>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</si>
  <si>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</si>
  <si>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</si>
  <si>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</si>
  <si>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</si>
  <si>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</si>
  <si>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</si>
  <si>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</si>
  <si>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</si>
  <si>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</si>
  <si>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</si>
  <si>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</si>
  <si>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</si>
  <si>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</si>
  <si>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</si>
  <si>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</si>
  <si>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</si>
  <si>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</si>
  <si>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</si>
  <si>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</si>
  <si>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</si>
  <si>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</si>
  <si>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</si>
  <si>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</si>
  <si>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</si>
  <si>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</si>
  <si>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</si>
  <si>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</si>
  <si>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</si>
  <si>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</si>
  <si>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</si>
  <si>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</si>
  <si>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</si>
  <si>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</si>
  <si>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</si>
  <si>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</si>
  <si>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</si>
  <si>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</si>
  <si>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</si>
  <si>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</si>
  <si>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</si>
  <si>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</si>
  <si>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</si>
  <si>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</si>
  <si>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</si>
  <si>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</si>
  <si>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</si>
  <si>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</si>
  <si>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</si>
  <si>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</si>
  <si>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</si>
  <si>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</si>
  <si>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</si>
  <si>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</si>
  <si>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</si>
  <si>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</si>
  <si>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</si>
  <si>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</si>
  <si>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</si>
  <si>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</si>
  <si>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</si>
  <si>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</si>
  <si>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</si>
  <si>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</si>
  <si>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</si>
  <si>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</si>
  <si>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</si>
  <si>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</si>
  <si>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</si>
  <si>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</si>
  <si>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</si>
  <si>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</si>
  <si>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</si>
  <si>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</si>
  <si>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</si>
  <si>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</si>
  <si>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</si>
  <si>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</si>
  <si>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</si>
  <si>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</si>
  <si>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</si>
  <si>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</si>
  <si>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</si>
  <si>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</si>
  <si>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</si>
  <si>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</si>
  <si>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</si>
  <si>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</si>
  <si>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</si>
  <si>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</si>
  <si>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</si>
  <si>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</si>
  <si>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</si>
  <si>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</si>
  <si>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</si>
  <si>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</si>
  <si>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</si>
  <si>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</si>
  <si>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</si>
  <si>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</si>
  <si>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</si>
  <si>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</si>
  <si>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</si>
  <si>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</si>
  <si>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</si>
  <si>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</si>
  <si>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</si>
  <si>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</si>
  <si>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</si>
  <si>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</si>
  <si>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</si>
  <si>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</si>
  <si>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</si>
  <si>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</si>
  <si>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</si>
  <si>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</si>
  <si>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</si>
  <si>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</si>
  <si>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</si>
  <si>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</si>
  <si>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</si>
  <si>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</si>
  <si>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</si>
  <si>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</si>
  <si>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</si>
  <si>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</si>
  <si>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</si>
  <si>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</si>
  <si>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</si>
  <si>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</si>
  <si>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</si>
  <si>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</si>
  <si>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</si>
  <si>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</si>
  <si>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</si>
  <si>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</si>
  <si>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</si>
  <si>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</si>
  <si>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</si>
  <si>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</si>
  <si>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</si>
  <si>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</si>
  <si>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</si>
  <si>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</si>
  <si>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</si>
  <si>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</si>
  <si>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</si>
  <si>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</si>
  <si>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</si>
  <si>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</si>
  <si>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</si>
  <si>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</si>
  <si>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</si>
  <si>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</si>
  <si>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</si>
  <si>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</si>
  <si>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</si>
  <si>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</si>
  <si>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</si>
  <si>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</si>
  <si>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</si>
  <si>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</si>
  <si>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</si>
  <si>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</si>
  <si>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</si>
  <si>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</si>
  <si>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</si>
  <si>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</si>
  <si>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</si>
  <si>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</si>
  <si>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</si>
  <si>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</si>
  <si>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</si>
  <si>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</si>
  <si>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</si>
  <si>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</si>
  <si>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</si>
  <si>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</si>
  <si>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</si>
  <si>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</si>
  <si>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</si>
  <si>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</si>
  <si>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</si>
  <si>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</si>
  <si>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</si>
  <si>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</si>
  <si>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</si>
  <si>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</si>
  <si>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</si>
  <si>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</si>
  <si>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</si>
  <si>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</si>
  <si>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</si>
  <si>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</si>
  <si>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</si>
  <si>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</si>
  <si>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</si>
  <si>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</si>
  <si>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</si>
  <si>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</si>
  <si>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</si>
  <si>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</si>
  <si>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</si>
  <si>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</si>
  <si>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</si>
  <si>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</si>
  <si>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</si>
  <si>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</si>
  <si>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</si>
  <si>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</si>
  <si>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</si>
  <si>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</si>
  <si>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</si>
  <si>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</si>
  <si>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</si>
  <si>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</si>
  <si>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</si>
  <si>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</si>
  <si>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</si>
  <si>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</si>
  <si>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</si>
  <si>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</si>
  <si>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</si>
  <si>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</si>
  <si>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</si>
  <si>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</si>
  <si>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</si>
  <si>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</si>
  <si>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</si>
  <si>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</si>
  <si>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</si>
  <si>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</si>
  <si>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</si>
  <si>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</si>
  <si>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</si>
  <si>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</si>
  <si>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</si>
  <si>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</si>
  <si>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</si>
  <si>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</si>
  <si>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</si>
  <si>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</si>
  <si>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</si>
  <si>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</si>
  <si>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</si>
  <si>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</si>
  <si>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</si>
  <si>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</si>
  <si>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</si>
  <si>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</si>
  <si>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</si>
  <si>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</si>
  <si>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</si>
  <si>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</si>
  <si>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</si>
  <si>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</si>
  <si>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</si>
  <si>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</si>
  <si>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</si>
  <si>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</si>
  <si>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</si>
  <si>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</si>
  <si>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</si>
  <si>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</si>
  <si>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</si>
  <si>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</si>
  <si>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</si>
  <si>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</si>
  <si>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</si>
  <si>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</si>
  <si>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</si>
  <si>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</si>
  <si>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</si>
  <si>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</si>
  <si>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</si>
  <si>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</si>
  <si>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</si>
  <si>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</si>
  <si>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</si>
  <si>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</si>
  <si>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</si>
  <si>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</si>
  <si>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</si>
  <si>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</si>
  <si>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</si>
  <si>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</si>
  <si>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</si>
  <si>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</si>
  <si>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</si>
  <si>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</si>
  <si>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</si>
  <si>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</si>
  <si>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</si>
  <si>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</si>
  <si>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</si>
  <si>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</si>
  <si>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</si>
  <si>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</si>
  <si>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</si>
  <si>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</si>
  <si>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</si>
  <si>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</si>
  <si>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</si>
  <si>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</si>
  <si>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</si>
  <si>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</si>
  <si>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</si>
  <si>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</si>
  <si>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</si>
  <si>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</si>
  <si>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</si>
  <si>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</si>
  <si>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</si>
  <si>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</si>
  <si>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</si>
  <si>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</si>
  <si>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</si>
  <si>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</si>
  <si>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</si>
  <si>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</si>
  <si>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</si>
  <si>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</si>
  <si>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</si>
  <si>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</si>
  <si>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</si>
  <si>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</si>
  <si>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</si>
  <si>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</si>
  <si>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</si>
  <si>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</si>
  <si>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</si>
  <si>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</si>
  <si>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</si>
  <si>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</si>
  <si>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</si>
  <si>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</si>
  <si>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</si>
  <si>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</si>
  <si>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</si>
  <si>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</si>
  <si>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</si>
  <si>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</si>
  <si>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</si>
  <si>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</si>
  <si>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</si>
  <si>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</si>
  <si>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</si>
  <si>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</si>
  <si>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</si>
  <si>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</si>
  <si>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</si>
  <si>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</si>
  <si>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</si>
  <si>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</si>
  <si>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</si>
  <si>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</si>
  <si>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</si>
  <si>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</si>
  <si>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</si>
  <si>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</si>
  <si>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</si>
  <si>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</si>
  <si>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</si>
  <si>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</si>
  <si>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</si>
  <si>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</si>
  <si>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</si>
  <si>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</si>
  <si>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</si>
  <si>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</si>
  <si>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</si>
  <si>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</si>
  <si>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</si>
  <si>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</si>
  <si>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</si>
  <si>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</si>
  <si>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</si>
  <si>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</si>
  <si>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</si>
  <si>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</si>
  <si>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</si>
  <si>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</si>
  <si>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</si>
  <si>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</si>
  <si>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</si>
  <si>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</si>
  <si>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</si>
  <si>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</si>
  <si>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</si>
  <si>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</si>
  <si>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</si>
  <si>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</si>
  <si>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</si>
  <si>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</si>
  <si>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</si>
  <si>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</si>
  <si>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</si>
  <si>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</si>
  <si>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</si>
  <si>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</si>
  <si>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</si>
  <si>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</si>
  <si>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</si>
  <si>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</si>
  <si>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</si>
  <si>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</si>
  <si>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</si>
  <si>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</si>
  <si>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</si>
  <si>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</si>
  <si>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</si>
  <si>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</si>
  <si>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</si>
  <si>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</si>
  <si>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</si>
  <si>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</si>
  <si>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</si>
  <si>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</si>
  <si>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</si>
  <si>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</si>
  <si>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</si>
  <si>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</si>
  <si>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</si>
  <si>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</si>
  <si>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</si>
  <si>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</si>
  <si>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</si>
  <si>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</si>
  <si>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</si>
  <si>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</si>
  <si>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</si>
  <si>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</si>
  <si>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</si>
  <si>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</si>
  <si>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</si>
  <si>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</si>
  <si>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</si>
  <si>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</si>
  <si>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</si>
  <si>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</si>
  <si>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</si>
  <si>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</si>
  <si>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</si>
  <si>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</si>
  <si>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</si>
  <si>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</si>
  <si>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</si>
  <si>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</si>
  <si>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</si>
  <si>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</si>
  <si>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</si>
  <si>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</si>
  <si>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</si>
  <si>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</si>
  <si>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</si>
  <si>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</si>
  <si>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</si>
  <si>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</si>
  <si>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</si>
  <si>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</si>
  <si>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</si>
  <si>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</si>
  <si>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</si>
  <si>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</si>
  <si>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</si>
  <si>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</si>
  <si>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</si>
  <si>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</si>
  <si>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</si>
  <si>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</si>
  <si>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</si>
  <si>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</si>
  <si>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</si>
  <si>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</si>
  <si>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</si>
  <si>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</si>
  <si>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</si>
  <si>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</si>
  <si>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</si>
  <si>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</si>
  <si>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</si>
  <si>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</si>
  <si>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</si>
  <si>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</si>
  <si>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</si>
  <si>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</si>
  <si>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</si>
  <si>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</si>
  <si>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</si>
  <si>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</si>
  <si>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</si>
  <si>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</si>
  <si>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</si>
  <si>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</si>
  <si>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</si>
  <si>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</si>
  <si>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</si>
  <si>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</si>
  <si>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</si>
  <si>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</si>
  <si>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</si>
  <si>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</si>
  <si>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</si>
  <si>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</si>
  <si>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</si>
  <si>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</si>
  <si>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</si>
  <si>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</si>
  <si>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</si>
  <si>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</si>
  <si>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</si>
  <si>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</si>
  <si>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</si>
  <si>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</si>
  <si>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</si>
  <si>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</si>
  <si>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</si>
  <si>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</si>
  <si>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</si>
  <si>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</si>
  <si>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</si>
  <si>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</si>
  <si>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</si>
  <si>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</si>
  <si>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</si>
  <si>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</si>
  <si>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</si>
  <si>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</si>
  <si>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</si>
  <si>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</si>
  <si>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</si>
  <si>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</si>
  <si>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</si>
  <si>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</si>
  <si>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</si>
  <si>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</si>
  <si>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</si>
  <si>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</si>
  <si>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</si>
  <si>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</si>
  <si>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</si>
  <si>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</si>
  <si>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</si>
  <si>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</si>
  <si>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</si>
  <si>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</si>
  <si>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</si>
  <si>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</si>
  <si>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</si>
  <si>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</si>
  <si>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</si>
  <si>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</si>
  <si>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</si>
  <si>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</si>
  <si>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</si>
  <si>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</si>
  <si>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</si>
  <si>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</si>
  <si>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</si>
  <si>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</si>
  <si>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</si>
  <si>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</si>
  <si>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</si>
  <si>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</si>
  <si>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</si>
  <si>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</si>
  <si>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</si>
  <si>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</si>
  <si>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</si>
  <si>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</si>
  <si>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</si>
  <si>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</si>
  <si>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</si>
  <si>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</si>
  <si>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</si>
  <si>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</si>
  <si>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</si>
  <si>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</si>
  <si>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</si>
  <si>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</si>
  <si>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</si>
  <si>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</si>
  <si>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</si>
  <si>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</si>
  <si>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</si>
  <si>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</si>
  <si>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</si>
  <si>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</si>
  <si>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</si>
  <si>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</si>
  <si>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</si>
  <si>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</si>
  <si>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</si>
  <si>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</si>
  <si>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</si>
  <si>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</si>
  <si>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</si>
  <si>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</si>
  <si>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</si>
  <si>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</si>
  <si>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</si>
  <si>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</si>
  <si>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</si>
  <si>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</si>
  <si>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</si>
  <si>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</si>
  <si>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</si>
  <si>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</si>
  <si>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</si>
  <si>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</si>
  <si>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</si>
  <si>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</si>
  <si>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</si>
  <si>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</si>
  <si>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</si>
  <si>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</si>
  <si>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</si>
  <si>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</si>
  <si>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</si>
  <si>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</si>
  <si>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</si>
  <si>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</si>
  <si>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</si>
  <si>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</si>
  <si>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</si>
  <si>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</si>
  <si>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</si>
  <si>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</si>
  <si>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</si>
  <si>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</si>
  <si>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</si>
  <si>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</si>
  <si>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</si>
  <si>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</si>
  <si>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</si>
  <si>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</si>
  <si>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</si>
  <si>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</si>
  <si>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</si>
  <si>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</si>
  <si>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</si>
  <si>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</si>
  <si>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</si>
  <si>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</si>
  <si>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</si>
  <si>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</si>
  <si>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</si>
  <si>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</si>
  <si>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</si>
  <si>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</si>
  <si>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</si>
  <si>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</si>
  <si>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</si>
  <si>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</si>
  <si>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</si>
  <si>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</si>
  <si>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</si>
  <si>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</si>
  <si>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</si>
  <si>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</si>
  <si>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</si>
  <si>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</si>
  <si>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</si>
  <si>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</si>
  <si>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</si>
  <si>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</si>
  <si>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</si>
  <si>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</si>
  <si>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</si>
  <si>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</si>
  <si>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</si>
  <si>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</si>
  <si>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</si>
  <si>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</si>
  <si>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</si>
  <si>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</si>
  <si>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</si>
  <si>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</si>
  <si>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</si>
  <si>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</si>
  <si>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</si>
  <si>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</si>
  <si>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</si>
  <si>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</si>
  <si>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</si>
  <si>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</si>
  <si>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</si>
  <si>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</si>
  <si>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</si>
  <si>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</si>
  <si>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</si>
  <si>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</si>
  <si>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</si>
  <si>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</si>
  <si>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</si>
  <si>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</si>
  <si>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</si>
  <si>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</si>
  <si>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</si>
  <si>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</si>
  <si>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</si>
  <si>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</si>
  <si>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</si>
  <si>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</si>
  <si>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</si>
  <si>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</si>
  <si>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</si>
  <si>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</si>
  <si>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</si>
  <si>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</si>
  <si>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</si>
  <si>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</si>
  <si>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</si>
  <si>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</si>
  <si>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</si>
  <si>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</si>
  <si>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</si>
  <si>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</si>
  <si>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</si>
  <si>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</si>
  <si>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</si>
  <si>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</si>
  <si>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</si>
  <si>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</si>
  <si>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</si>
  <si>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</si>
  <si>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</si>
  <si>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</si>
  <si>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</si>
  <si>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</si>
  <si>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</si>
  <si>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</si>
  <si>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</si>
  <si>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</si>
  <si>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</si>
  <si>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</si>
  <si>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</si>
  <si>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</si>
  <si>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</si>
  <si>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</si>
  <si>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</si>
  <si>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</si>
  <si>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</si>
  <si>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</si>
  <si>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</si>
  <si>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</si>
  <si>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</si>
  <si>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</si>
  <si>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</si>
  <si>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</si>
  <si>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</si>
  <si>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</si>
  <si>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</si>
  <si>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</si>
  <si>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</si>
  <si>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</si>
  <si>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</si>
  <si>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</si>
  <si>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</si>
  <si>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</si>
  <si>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</si>
  <si>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</si>
  <si>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</si>
  <si>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</si>
  <si>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</si>
  <si>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</si>
  <si>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</si>
  <si>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</si>
  <si>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</si>
  <si>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</si>
  <si>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</si>
  <si>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</si>
  <si>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</si>
  <si>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</si>
  <si>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</si>
  <si>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</si>
  <si>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</si>
  <si>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</si>
  <si>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</si>
  <si>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</si>
  <si>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</si>
  <si>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</si>
  <si>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</si>
  <si>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</si>
  <si>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</si>
  <si>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</si>
  <si>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</si>
  <si>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</si>
  <si>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</si>
  <si>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</si>
  <si>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</si>
  <si>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</si>
  <si>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</si>
  <si>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</si>
  <si>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</si>
  <si>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</si>
  <si>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</si>
  <si>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</si>
  <si>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</si>
  <si>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</si>
  <si>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</si>
  <si>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</si>
  <si>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</si>
  <si>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</si>
  <si>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</si>
  <si>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</si>
  <si>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</si>
  <si>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</si>
  <si>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</si>
  <si>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</si>
  <si>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</si>
  <si>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</si>
  <si>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</si>
  <si>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</si>
  <si>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</si>
  <si>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</si>
  <si>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</si>
  <si>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</si>
  <si>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</si>
  <si>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</si>
  <si>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</si>
  <si>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</si>
  <si>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</si>
  <si>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</si>
  <si>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</si>
  <si>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</si>
  <si>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</si>
  <si>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</si>
  <si>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</si>
  <si>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</si>
  <si>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</si>
  <si>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</si>
  <si>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</si>
  <si>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</si>
  <si>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</si>
  <si>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</si>
  <si>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</si>
  <si>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</si>
  <si>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</si>
  <si>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</si>
  <si>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</si>
  <si>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</si>
  <si>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</si>
  <si>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</si>
  <si>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</si>
  <si>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</si>
  <si>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</si>
  <si>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</si>
  <si>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</si>
  <si>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</si>
  <si>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</si>
  <si>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</si>
  <si>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</si>
  <si>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</si>
  <si>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</si>
  <si>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</si>
  <si>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</si>
  <si>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</si>
  <si>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</si>
  <si>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</si>
  <si>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</si>
  <si>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</si>
  <si>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</si>
  <si>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</si>
  <si>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</si>
  <si>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</si>
  <si>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</si>
  <si>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</si>
  <si>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</si>
  <si>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</si>
  <si>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</si>
  <si>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</si>
  <si>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</si>
  <si>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</si>
  <si>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</si>
  <si>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</si>
  <si>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</si>
  <si>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</si>
  <si>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</si>
  <si>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</si>
  <si>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</si>
  <si>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</si>
  <si>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</si>
  <si>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</si>
  <si>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</si>
  <si>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</si>
  <si>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</si>
  <si>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</si>
  <si>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</si>
  <si>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</si>
  <si>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</si>
  <si>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</si>
  <si>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</si>
  <si>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</si>
  <si>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</si>
  <si>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</si>
  <si>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</si>
  <si>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</si>
  <si>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</si>
  <si>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</si>
  <si>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</si>
  <si>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</si>
  <si>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</si>
  <si>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</si>
  <si>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</si>
  <si>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</si>
  <si>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</si>
  <si>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</si>
  <si>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</si>
  <si>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</si>
  <si>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</si>
  <si>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</si>
  <si>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</si>
  <si>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</si>
  <si>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</si>
  <si>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</si>
  <si>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</si>
  <si>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</si>
  <si>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</si>
  <si>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</si>
  <si>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</si>
  <si>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</si>
  <si>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</si>
  <si>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</si>
  <si>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</si>
  <si>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</si>
  <si>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</si>
  <si>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</si>
  <si>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</si>
  <si>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</si>
  <si>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</si>
  <si>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</si>
  <si>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</si>
  <si>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</si>
  <si>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</si>
  <si>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</si>
  <si>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</si>
  <si>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</si>
  <si>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</si>
  <si>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</si>
  <si>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</si>
  <si>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</si>
  <si>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</si>
  <si>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</si>
  <si>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</si>
  <si>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</si>
  <si>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</si>
  <si>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</si>
  <si>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</si>
  <si>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</si>
  <si>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</si>
  <si>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</si>
  <si>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</si>
  <si>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</si>
  <si>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</si>
  <si>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</si>
  <si>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</si>
  <si>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</si>
  <si>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</si>
  <si>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</si>
  <si>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</si>
  <si>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</si>
  <si>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</si>
  <si>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</si>
  <si>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</si>
  <si>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</si>
  <si>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</si>
  <si>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</si>
  <si>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</si>
  <si>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</si>
  <si>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</si>
  <si>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</si>
  <si>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</si>
  <si>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</si>
  <si>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</si>
  <si>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</si>
  <si>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</si>
  <si>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</si>
  <si>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</si>
  <si>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</si>
  <si>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</si>
  <si>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</si>
  <si>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</si>
  <si>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</si>
  <si>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</si>
  <si>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</si>
  <si>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</si>
  <si>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</si>
  <si>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</si>
  <si>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</si>
  <si>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</si>
  <si>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</si>
  <si>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</si>
  <si>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</si>
  <si>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</si>
  <si>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</si>
  <si>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</si>
  <si>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</si>
  <si>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</si>
  <si>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</si>
  <si>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</si>
  <si>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</si>
  <si>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</si>
  <si>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</si>
  <si>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</si>
  <si>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</si>
  <si>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</si>
  <si>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</si>
  <si>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</si>
  <si>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</si>
  <si>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</si>
  <si>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</si>
  <si>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</si>
  <si>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</si>
  <si>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</si>
  <si>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</si>
  <si>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</si>
  <si>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</si>
  <si>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</si>
  <si>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</si>
  <si>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</si>
  <si>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</si>
  <si>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</si>
  <si>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</si>
  <si>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</si>
  <si>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</si>
  <si>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</si>
  <si>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</si>
  <si>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</si>
  <si>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</si>
  <si>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</si>
  <si>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</si>
  <si>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</si>
  <si>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</si>
  <si>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</si>
  <si>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</si>
  <si>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</si>
  <si>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</si>
  <si>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</si>
  <si>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</si>
  <si>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</si>
  <si>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</si>
  <si>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</si>
  <si>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</si>
  <si>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</si>
  <si>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</si>
  <si>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</si>
  <si>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</si>
  <si>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</si>
  <si>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</si>
  <si>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</si>
  <si>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</si>
  <si>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</si>
  <si>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</si>
  <si>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</si>
  <si>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</si>
  <si>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</si>
  <si>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</si>
  <si>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</si>
  <si>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</si>
  <si>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</si>
  <si>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</si>
  <si>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</si>
  <si>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</si>
  <si>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</si>
  <si>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</si>
  <si>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</si>
  <si>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</si>
  <si>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</si>
  <si>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</si>
  <si>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</si>
  <si>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</si>
  <si>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</si>
  <si>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</si>
  <si>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</si>
  <si>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</si>
  <si>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</si>
  <si>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</si>
  <si>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</si>
  <si>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</si>
  <si>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</si>
  <si>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</si>
  <si>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</si>
  <si>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</si>
  <si>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</si>
  <si>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</si>
  <si>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</si>
  <si>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</si>
  <si>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</si>
  <si>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</si>
  <si>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</si>
  <si>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</si>
  <si>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</si>
  <si>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</si>
  <si>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</si>
  <si>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</si>
  <si>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</si>
  <si>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</si>
  <si>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</si>
  <si>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</si>
  <si>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</si>
  <si>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</si>
  <si>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</si>
  <si>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</si>
  <si>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</si>
  <si>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</si>
  <si>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</si>
  <si>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</si>
  <si>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</si>
  <si>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</si>
  <si>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</si>
  <si>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</si>
  <si>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</si>
  <si>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</si>
  <si>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</si>
  <si>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</si>
  <si>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</si>
  <si>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</si>
  <si>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</si>
  <si>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</si>
  <si>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</si>
  <si>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</si>
  <si>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</si>
  <si>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</si>
  <si>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</si>
  <si>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</si>
  <si>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</si>
  <si>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</si>
  <si>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</si>
  <si>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</si>
  <si>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</si>
  <si>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</si>
  <si>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</si>
  <si>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</si>
  <si>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</si>
  <si>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</si>
  <si>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</si>
  <si>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</si>
  <si>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</si>
  <si>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</si>
  <si>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</si>
  <si>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</si>
  <si>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</si>
  <si>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</si>
  <si>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</si>
  <si>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</si>
  <si>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</si>
  <si>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</si>
  <si>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</si>
  <si>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</si>
  <si>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</si>
  <si>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</si>
  <si>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</si>
  <si>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</si>
  <si>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</si>
  <si>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</si>
  <si>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</si>
  <si>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</si>
  <si>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</si>
  <si>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</si>
  <si>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</si>
  <si>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</si>
  <si>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</si>
  <si>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</si>
  <si>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</si>
  <si>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</si>
  <si>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</si>
  <si>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</si>
  <si>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</si>
  <si>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</si>
  <si>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</si>
  <si>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</si>
  <si>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</si>
  <si>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</si>
  <si>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</si>
  <si>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</si>
  <si>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</si>
  <si>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</si>
  <si>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</si>
  <si>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</si>
  <si>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</si>
  <si>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</si>
  <si>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</si>
  <si>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</si>
  <si>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</si>
  <si>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</si>
  <si>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</si>
  <si>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</si>
  <si>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</si>
  <si>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</si>
  <si>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</si>
  <si>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</si>
  <si>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</si>
  <si>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</si>
  <si>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</si>
  <si>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</si>
  <si>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</si>
  <si>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</si>
  <si>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</si>
  <si>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</si>
  <si>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</si>
  <si>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</si>
  <si>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</si>
  <si>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</si>
  <si>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</si>
  <si>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</si>
  <si>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</si>
  <si>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</si>
  <si>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</si>
  <si>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</si>
  <si>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</si>
  <si>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</si>
  <si>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</si>
  <si>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</si>
  <si>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</si>
  <si>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</si>
  <si>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</si>
  <si>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</si>
  <si>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</si>
  <si>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</si>
  <si>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</si>
  <si>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</si>
  <si>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</si>
  <si>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</si>
  <si>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</si>
  <si>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</si>
  <si>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</si>
  <si>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</si>
  <si>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</si>
  <si>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</si>
  <si>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</si>
  <si>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</si>
  <si>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</si>
  <si>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</si>
  <si>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</si>
  <si>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</si>
  <si>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</si>
  <si>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</si>
  <si>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</si>
  <si>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</si>
  <si>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</si>
  <si>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</si>
  <si>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</si>
  <si>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</si>
  <si>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</si>
  <si>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</si>
  <si>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</si>
  <si>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</si>
  <si>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</si>
  <si>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</si>
  <si>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</si>
  <si>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</si>
  <si>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</si>
  <si>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</si>
  <si>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</si>
  <si>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</si>
  <si>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</si>
  <si>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</si>
  <si>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</si>
  <si>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</si>
  <si>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</si>
  <si>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</si>
  <si>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</si>
  <si>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</si>
  <si>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</si>
  <si>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</si>
  <si>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</si>
  <si>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</si>
  <si>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</si>
  <si>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</si>
  <si>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</si>
  <si>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</si>
  <si>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</si>
  <si>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</si>
  <si>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</si>
  <si>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</si>
  <si>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</si>
  <si>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</si>
  <si>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</si>
  <si>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</si>
  <si>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</si>
  <si>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</si>
  <si>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</si>
  <si>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</si>
  <si>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</si>
  <si>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</si>
  <si>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</si>
  <si>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</si>
  <si>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</si>
  <si>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</si>
  <si>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</si>
  <si>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</si>
  <si>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</si>
  <si>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</si>
  <si>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</si>
  <si>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</si>
  <si>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</si>
  <si>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</si>
  <si>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</si>
  <si>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</si>
  <si>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</si>
  <si>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</si>
  <si>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</si>
  <si>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</si>
  <si>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</si>
  <si>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</si>
  <si>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</si>
  <si>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</si>
  <si>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</si>
  <si>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</si>
  <si>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</si>
  <si>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</si>
  <si>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</si>
  <si>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</si>
  <si>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</si>
  <si>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</si>
  <si>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</si>
  <si>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</si>
  <si>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</si>
  <si>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</si>
  <si>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</si>
  <si>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</si>
  <si>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</si>
  <si>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</si>
  <si>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</si>
  <si>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</si>
  <si>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</si>
  <si>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</si>
  <si>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</si>
  <si>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</si>
  <si>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</si>
  <si>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</si>
  <si>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</si>
  <si>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</si>
  <si>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</si>
  <si>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</si>
  <si>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</si>
  <si>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</si>
  <si>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</si>
  <si>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</si>
  <si>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</si>
  <si>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</si>
  <si>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</si>
  <si>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</si>
  <si>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</si>
  <si>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</si>
  <si>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</si>
  <si>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</si>
  <si>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</si>
  <si>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</si>
  <si>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</si>
  <si>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</si>
  <si>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</si>
  <si>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</si>
  <si>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</si>
  <si>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</si>
  <si>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</si>
  <si>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</si>
  <si>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</si>
  <si>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</si>
  <si>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</si>
  <si>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</si>
  <si>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</si>
  <si>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</si>
  <si>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</si>
  <si>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</si>
  <si>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</si>
  <si>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</si>
  <si>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</si>
  <si>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</si>
  <si>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</si>
  <si>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</si>
  <si>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</si>
  <si>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</si>
  <si>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</si>
  <si>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</si>
  <si>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</si>
  <si>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</si>
  <si>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</si>
  <si>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</si>
  <si>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</si>
  <si>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</si>
  <si>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</si>
  <si>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</si>
  <si>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</si>
  <si>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</si>
  <si>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</si>
  <si>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</si>
  <si>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</si>
  <si>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</si>
  <si>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</si>
  <si>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</si>
  <si>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</si>
  <si>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</si>
  <si>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</si>
  <si>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</si>
  <si>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</si>
  <si>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</si>
  <si>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</si>
  <si>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</si>
  <si>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</si>
  <si>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</si>
  <si>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</si>
  <si>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</si>
  <si>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</si>
  <si>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</si>
  <si>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</si>
  <si>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</si>
  <si>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</si>
  <si>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</si>
  <si>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</si>
  <si>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</si>
  <si>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</si>
  <si>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</si>
  <si>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</si>
  <si>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</si>
  <si>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</si>
  <si>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</si>
  <si>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</si>
  <si>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</si>
  <si>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</si>
  <si>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</si>
  <si>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</si>
  <si>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</si>
  <si>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</si>
  <si>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</si>
  <si>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</si>
  <si>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</si>
  <si>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</si>
  <si>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</si>
  <si>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</si>
  <si>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</si>
  <si>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</si>
  <si>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</si>
  <si>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</si>
  <si>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</si>
  <si>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</si>
  <si>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</si>
  <si>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</si>
  <si>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</si>
  <si>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</si>
  <si>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</si>
  <si>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</si>
  <si>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</si>
  <si>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</si>
  <si>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</si>
  <si>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</si>
  <si>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</si>
  <si>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</si>
  <si>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</si>
  <si>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</si>
  <si>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</si>
  <si>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</si>
  <si>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</si>
  <si>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</si>
  <si>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</si>
  <si>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</si>
  <si>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</si>
  <si>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</si>
  <si>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</si>
  <si>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</si>
  <si>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</si>
  <si>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</si>
  <si>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</si>
  <si>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</si>
  <si>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</si>
  <si>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</si>
  <si>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</si>
  <si>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</si>
  <si>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</si>
  <si>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</si>
  <si>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</si>
  <si>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</si>
  <si>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</si>
  <si>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</si>
  <si>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</si>
  <si>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</si>
  <si>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</si>
  <si>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</si>
  <si>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</si>
  <si>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</si>
  <si>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</si>
  <si>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</si>
  <si>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</si>
  <si>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</si>
  <si>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</si>
  <si>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</si>
  <si>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</si>
  <si>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</si>
  <si>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</si>
  <si>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</si>
  <si>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</si>
  <si>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</si>
  <si>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</si>
  <si>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</si>
  <si>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</si>
  <si>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</si>
  <si>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</si>
  <si>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</si>
  <si>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</si>
  <si>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</si>
  <si>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</si>
  <si>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</si>
  <si>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</si>
  <si>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</si>
  <si>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</si>
  <si>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</si>
  <si>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</si>
  <si>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</si>
  <si>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</si>
  <si>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</si>
  <si>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</si>
  <si>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</si>
  <si>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</si>
  <si>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</si>
  <si>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</si>
  <si>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</si>
  <si>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</si>
  <si>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</si>
  <si>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</si>
  <si>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</si>
  <si>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</si>
  <si>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</si>
  <si>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</si>
  <si>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</si>
  <si>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</si>
  <si>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</si>
  <si>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</si>
  <si>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</si>
  <si>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</si>
  <si>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</si>
  <si>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</si>
  <si>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</si>
  <si>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</si>
  <si>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</si>
  <si>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</si>
  <si>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</si>
  <si>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</si>
  <si>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</si>
  <si>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</si>
  <si>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</si>
  <si>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</si>
  <si>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</si>
  <si>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</si>
  <si>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</si>
  <si>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</si>
  <si>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</si>
  <si>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</si>
  <si>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</si>
  <si>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</si>
  <si>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</si>
  <si>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</si>
  <si>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</si>
  <si>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</si>
  <si>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</si>
  <si>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</si>
  <si>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</si>
  <si>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</si>
  <si>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</si>
  <si>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</si>
  <si>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</si>
  <si>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</si>
  <si>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</si>
  <si>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</si>
  <si>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</si>
  <si>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</si>
  <si>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</si>
  <si>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</si>
  <si>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</si>
  <si>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</si>
  <si>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</si>
  <si>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</si>
  <si>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</si>
  <si>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</si>
  <si>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</si>
  <si>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</si>
  <si>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</si>
  <si>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</si>
  <si>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</si>
  <si>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</si>
  <si>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</si>
  <si>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</si>
  <si>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</si>
  <si>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</si>
  <si>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</si>
  <si>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</si>
  <si>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</si>
  <si>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</si>
  <si>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</si>
  <si>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</si>
  <si>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</si>
  <si>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</si>
  <si>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</si>
  <si>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</si>
  <si>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</si>
  <si>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</si>
  <si>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</si>
  <si>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</si>
  <si>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</si>
  <si>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</si>
  <si>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</si>
  <si>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</si>
  <si>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</si>
  <si>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</si>
  <si>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</si>
  <si>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</si>
  <si>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</si>
  <si>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</si>
  <si>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</si>
  <si>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</si>
  <si>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</si>
  <si>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</si>
  <si>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</si>
  <si>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</si>
  <si>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</si>
  <si>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</si>
  <si>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</si>
  <si>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</si>
  <si>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</si>
  <si>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</si>
  <si>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</si>
  <si>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</si>
  <si>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</si>
  <si>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</si>
  <si>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</si>
  <si>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</si>
  <si>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</si>
  <si>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</si>
  <si>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</si>
  <si>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</si>
  <si>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</si>
  <si>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</si>
  <si>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</si>
  <si>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</si>
  <si>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</si>
  <si>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</si>
  <si>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</si>
  <si>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</si>
  <si>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</si>
  <si>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</si>
  <si>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</si>
  <si>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</si>
  <si>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</si>
  <si>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</si>
  <si>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</si>
  <si>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</si>
  <si>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</si>
  <si>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</si>
  <si>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</si>
  <si>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</si>
  <si>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</si>
  <si>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</si>
  <si>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</si>
  <si>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</si>
  <si>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</si>
  <si>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</si>
  <si>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</si>
  <si>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</si>
  <si>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</si>
  <si>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</si>
  <si>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</si>
  <si>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</si>
  <si>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</si>
  <si>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</si>
  <si>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</si>
  <si>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</si>
  <si>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</si>
  <si>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</si>
  <si>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</si>
  <si>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</si>
  <si>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</si>
  <si>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</si>
  <si>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</si>
  <si>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</si>
  <si>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</si>
  <si>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</si>
  <si>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</si>
  <si>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</si>
  <si>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</si>
  <si>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</si>
  <si>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</si>
  <si>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</si>
  <si>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</si>
  <si>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</si>
  <si>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</si>
  <si>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</si>
  <si>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</si>
  <si>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</si>
  <si>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</si>
  <si>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</si>
  <si>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</si>
  <si>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</si>
  <si>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</si>
  <si>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</si>
  <si>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</si>
  <si>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</si>
  <si>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</si>
  <si>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</si>
  <si>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</si>
  <si>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</si>
  <si>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</si>
  <si>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</si>
  <si>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</si>
  <si>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</si>
  <si>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</si>
  <si>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</si>
  <si>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</si>
  <si>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</si>
  <si>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</si>
  <si>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</si>
  <si>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</si>
  <si>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</si>
  <si>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</si>
  <si>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</si>
  <si>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</si>
  <si>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</si>
  <si>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</si>
  <si>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</si>
  <si>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</si>
  <si>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</si>
  <si>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</si>
  <si>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</si>
  <si>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</si>
  <si>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</si>
  <si>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</si>
  <si>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</si>
  <si>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</si>
  <si>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</si>
  <si>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</si>
  <si>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</si>
  <si>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</si>
  <si>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</si>
  <si>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</si>
  <si>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</si>
  <si>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</si>
  <si>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</si>
  <si>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</si>
  <si>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</si>
  <si>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</si>
  <si>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</si>
  <si>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</si>
  <si>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</si>
  <si>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</si>
  <si>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</si>
  <si>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</si>
  <si>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</si>
  <si>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</si>
  <si>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</si>
  <si>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</si>
  <si>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</si>
  <si>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</si>
  <si>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</si>
  <si>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</si>
  <si>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</si>
  <si>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</si>
  <si>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</si>
  <si>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</si>
  <si>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</si>
  <si>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</si>
  <si>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</si>
  <si>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</si>
  <si>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</si>
  <si>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</si>
  <si>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</si>
  <si>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</si>
  <si>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</si>
  <si>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</si>
  <si>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</si>
  <si>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</si>
  <si>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</si>
  <si>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</si>
  <si>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</si>
  <si>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</si>
  <si>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</si>
  <si>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</si>
  <si>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</si>
  <si>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</si>
  <si>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</si>
  <si>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</si>
  <si>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</si>
  <si>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</si>
  <si>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</si>
  <si>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</si>
  <si>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</si>
  <si>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</si>
  <si>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</si>
  <si>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PCM-20251125-00000788</t>
  </si>
  <si>
    <t xml:space="preserve">2025-11-25 09:58:53
</t>
  </si>
  <si>
    <t xml:space="preserve">2025-11-25 10:17:55
</t>
  </si>
  <si>
    <t>70 MIN</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</si>
  <si>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</si>
  <si>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</si>
  <si>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</si>
  <si>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</si>
  <si>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</si>
  <si>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</si>
  <si>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</si>
  <si>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</si>
  <si>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</si>
  <si>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</si>
  <si>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</si>
  <si>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</si>
  <si>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</si>
  <si>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</si>
  <si>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</si>
  <si>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</si>
  <si>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</si>
  <si>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</si>
  <si>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</si>
  <si>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PCM-20251125-00000769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</si>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</sst>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6" dataDxfId="155" headerRowBorderDxfId="153" tableBorderDxfId="154" totalsRowBorderDxfId="152">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323.48242106481484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45986.430846990741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45986.430846990741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45986.430846990741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45986.430846990741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45986.430846990741</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45986.430846990741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45986.430846990741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45986.430846990741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45986.430846990741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45986.430846990741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45986.430846990741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45986.430846990741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45986.430846990741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45986.430846990741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45986.430846990741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45986.430846990741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45986.430846990741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45986.430846990741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45986.430846990741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45986.430846990741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45986.430846990741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45986.430846990741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45986.430846990741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45986.430846990741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45986.430846990741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45986.430846990741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45986.430846990741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45986.430846990741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45986.430846990741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45986.430846990741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45986.430846990741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45986.430846990741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45986.430846990741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45986.430846990741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45986.430846990741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45986.430846990741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45986.430846990741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45986.430846990741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45986.430846990741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45986.430846990741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45986.430846990741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45986.430846990741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45986.430846990741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45986.430846990741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45986.430846990741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45986.430846990741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45986.430846990741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45986.430846990741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45986.430846990741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45986.430846990741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45986.430846990741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45986.430846990741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45986.430846990741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45986.430846990741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45986.430846990741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45986.430846990741</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45986.430846990741</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45986.430846990741</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161.43100902777951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2.0434280092595145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4.9789351833169349E-3</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1474</v>
      </c>
      <c r="E6" s="102" t="s">
        <v>39021</v>
      </c>
      <c r="F6" s="103">
        <v>45986.42082175926</v>
      </c>
      <c r="G6" s="104">
        <f ca="1">IFERROR(NOW()-F6,"-")</f>
        <v>1.0025231480540242E-2</v>
      </c>
      <c r="H6" s="142" t="s">
        <v>39111</v>
      </c>
      <c r="I6" s="18" t="str">
        <f>IFERROR(VLOOKUP(D6,DB!A:F,6,0),"")</f>
        <v>SCECO</v>
      </c>
      <c r="J6" s="18" t="str">
        <f>IFERROR(VLOOKUP(D6,DB!A:G,7,0),"")</f>
        <v>Vandalized</v>
      </c>
      <c r="K6" s="19" t="s">
        <v>39109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v>1</v>
      </c>
      <c r="D7" s="18" t="s">
        <v>24781</v>
      </c>
      <c r="E7" s="102" t="s">
        <v>39021</v>
      </c>
      <c r="F7" s="103"/>
      <c r="G7" s="104">
        <f ca="1">IFERROR(NOW()-F7,"-")</f>
        <v>45986.430846990741</v>
      </c>
      <c r="H7" s="142" t="s">
        <v>39112</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45986.430846990741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45986.430846990741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45986.430846990741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45986.430846990741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45986.430846990741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45986.430846990741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45986.430846990741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45986.430846990741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45986.430846990741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45986.430846990741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45986.430846990741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45986.430846990741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45986.430846990741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45986.430846990741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45986.430846990741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45986.430846990741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45986.430846990741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45986.430846990741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45986.430846990741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45986.430846990741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45986.430846990741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45986.430846990741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45986.430846990741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45986.430846990741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45986.430846990741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45986.430846990741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45986.430846990741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45986.430846990741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45986.430846990741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45986.430846990741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45986.430846990741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45986.430846990741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45986.430846990741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45986.430846990741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45986.430846990741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45986.430846990741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45986.430846990741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45986.430846990741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45986.430846990741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45986.430846990741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45986.430846990741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45986.430846990741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45986.430846990741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45986.430846990741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45986.430846990741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45986.430846990741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45986.430846990741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45986.430846990741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45986.430846990741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45986.430846990741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45986.430846990741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45986.430846990741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45986.430846990741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45986.430846990741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45986.430846990741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45986.430846990741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45986.430846990741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45986.430846990741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45986.430846990741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45986.430846990741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45986.430846990741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45986.430846990741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45986.430846990741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45986.430846990741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45986.430846990741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45986.430846990741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45986.430846990741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45986.430846990741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45986.430846990741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45986.430846990741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45986.430846990741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45986.430846990741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45986.430846990741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45986.430846990741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45986.430846990741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45986.430846990741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45986.430846990741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45986.430846990741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45986.430846990741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45986.430846990741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45986.430846990741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45986.430846990741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45986.430846990741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45986.430846990741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45986.430846990741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45986.430846990741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45986.430846990741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45986.430846990741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45986.430846990741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45986.430846990741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45986.430846990741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45986.430846990741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45986.430846990741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45986.430846990741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45986.430846990741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45986.430846990741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45986.430846990741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45986.430846990741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45986.430846990741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45986.430846990741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45986.430846990741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45986.430846990741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45986.430846990741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45986.430846990741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45986.430846990741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45986.430846990741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45986.430846990741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45986.430846990741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45986.430846990741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45986.430846990741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45986.430846990741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45986.430846990741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45986.430846990741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45986.430846990741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45986.430846990741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45986.430846990741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45986.430846990741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45986.430846990741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45986.430846990741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45986.430846990741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45986.430846990741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45986.430846990741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45986.430846990741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45986.430846990741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45986.430846990741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45986.430846990741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45986.430846990741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45986.430846990741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45986.430846990741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45986.430846990741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45986.430846990741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45986.430846990741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45986.430846990741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45986.430846990741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45986.430846990741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45986.430846990741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45986.430846990741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45986.430846990741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45986.430846990741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45986.430846990741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45986.430846990741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45986.430846990741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45986.430846990741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45986.430846990741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45986.430846990741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45986.430846990741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45986.430846990741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45986.430846990741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45986.430846990741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45986.430846990741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45986.430846990741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45986.430846990741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45986.430846990741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45986.430846990741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45986.430846990741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45986.430846990741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45986.430846990741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45986.430846990741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45986.430846990741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45986.430846990741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45986.430846990741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45986.430846990741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45986.430846990741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45986.430846990741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45986.430846990741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45986.430846990741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45986.430846990741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45986.430846990741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45986.430846990741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45986.430846990741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45986.430846990741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45986.430846990741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45986.430846990741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45986.430846990741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45986.430846990741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45986.430846990741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45986.430846990741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45986.430846990741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45986.430846990741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45986.430846990741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45986.430846990741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45986.430846990741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45986.430846990741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45986.430846990741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45986.430846990741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45986.430846990741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45986.430846990741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45986.430846990741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45986.430846990741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45986.430846990741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45986.430846990741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45986.430846990741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45986.430846990741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45986.430846990741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45986.430846990741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45986.430846990741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45986.430846990741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45986.430846990741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45986.430846990741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45986.430846990741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45986.430846990741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45986.430846990741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45986.430846990741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45986.430846990741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45986.430846990741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45986.430846990741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45986.430846990741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45986.430846990741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45986.430846990741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45986.430846990741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45986.430846990741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45986.430846990741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45986.430846990741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45986.430846990741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45986.430846990741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45986.430846990741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45986.430846990741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45986.430846990741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45986.430846990741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45986.430846990741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45986.430846990741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45986.430846990741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45986.430846990741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45986.430846990741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45986.430846990741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45986.430846990741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45986.430846990741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45986.430846990741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45986.430846990741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45986.430846990741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45986.430846990741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45986.430846990741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45986.430846990741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45986.430846990741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45986.430846990741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45986.430846990741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45986.430846990741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45986.430846990741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45986.430846990741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45986.430846990741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45986.430846990741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45986.430846990741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45986.430846990741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45986.430846990741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45986.430846990741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45986.430846990741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45986.430846990741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45986.430846990741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45986.430846990741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45986.430846990741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45986.430846990741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45986.430846990741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45986.430846990741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45986.430846990741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45986.430846990741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45986.430846990741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45986.430846990741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45986.430846990741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45986.430846990741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45986.430846990741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45986.430846990741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45986.430846990741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45986.430846990741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45986.430846990741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45986.430846990741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45986.430846990741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45986.430846990741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45986.430846990741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45986.430846990741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45986.430846990741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45986.430846990741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45986.430846990741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45986.430846990741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45986.430846990741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45986.430846990741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45986.430846990741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45986.430846990741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45986.430846990741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45986.430846990741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45986.430846990741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45986.430846990741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45986.430846990741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45986.430846990741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45986.430846990741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45986.430846990741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45986.430846990741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45986.430846990741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45986.430846990741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45986.430846990741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45986.430846990741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45986.430846990741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45986.430846990741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45986.430846990741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45986.430846990741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45986.430846990741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45986.430846990741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45986.430846990741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45986.430846990741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45986.430846990741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45986.430846990741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45986.430846990741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45986.430846990741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45986.430846990741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45986.430846990741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45986.430846990741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45986.430846990741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45986.430846990741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45986.430846990741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45986.430846990741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45986.430846990741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45986.430846990741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45986.430846990741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45986.430846990741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45986.430846990741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45986.430846990741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45986.430846990741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45986.430846990741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45986.430846990741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45986.430846990741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45986.430846990741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45986.430846990741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45986.430846990741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45986.430846990741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45986.430846990741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45986.430846990741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45986.430846990741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45986.430846990741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45986.430846990741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45986.430846990741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45986.430846990741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45986.430846990741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45986.430846990741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45986.430846990741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45986.430846990741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45986.430846990741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45986.430846990741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45986.430846990741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45986.430846990741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45986.430846990741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45986.430846990741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45986.430846990741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45986.430846990741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45986.430846990741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45986.430846990741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45986.430846990741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45986.430846990741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45986.430846990741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45986.430846990741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45986.430846990741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45986.430846990741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45986.430846990741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45986.430846990741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45986.430846990741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45986.430846990741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45986.430846990741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45986.430846990741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45986.430846990741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45986.430846990741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45986.430846990741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45986.430846990741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45986.430846990741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45986.430846990741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45986.430846990741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45986.430846990741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45986.430846990741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45986.430846990741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45986.430846990741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45986.430846990741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45986.430846990741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45986.430846990741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45986.430846990741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45986.430846990741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45986.430846990741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45986.430846990741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45986.430846990741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45986.430846990741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45986.430846990741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45986.430846990741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45986.430846990741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45986.430846990741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45986.430846990741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45986.430846990741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45986.430846990741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45986.430846990741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45986.430846990741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45986.430846990741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45986.430846990741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45986.430846990741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45986.430846990741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45986.430846990741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45986.430846990741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45986.430846990741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45986.430846990741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45986.430846990741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45986.430846990741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45986.430846990741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45986.430846990741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45986.430846990741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45986.430846990741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45986.430846990741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45986.430846990741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45986.430846990741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45986.430846990741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45986.430846990741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45986.430846990741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45986.430846990741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45986.430846990741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45986.430846990741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45986.430846990741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45986.430846990741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45986.430846990741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45986.430846990741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45986.430846990741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45986.430846990741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45986.430846990741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45986.430846990741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45986.430846990741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45986.430846990741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45986.430846990741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45986.430846990741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45986.430846990741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45986.430846990741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45986.430846990741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45986.430846990741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45986.430846990741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45986.430846990741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45986.430846990741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45986.430846990741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45986.430846990741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45986.430846990741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45986.430846990741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45986.430846990741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45986.430846990741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45986.430846990741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45986.430846990741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45986.430846990741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45986.430846990741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45986.430846990741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45986.430846990741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45986.430846990741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45986.430846990741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45986.430846990741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45986.430846990741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45986.430846990741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45986.430846990741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45986.430846990741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45986.430846990741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45986.430846990741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45986.430846990741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45986.430846990741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45986.430846990741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45986.430846990741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45986.430846990741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45986.430846990741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45986.430846990741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45986.430846990741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45986.430846990741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45986.430846990741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45986.430846990741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45986.430846990741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45986.430846990741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45986.430846990741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45986.430846990741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45986.430846990741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45986.430846990741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45986.430846990741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45986.430846990741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45986.430846990741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45986.430846990741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45986.430846990741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45986.430846990741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45986.430846990741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45986.430846990741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45986.430846990741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45986.430846990741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45986.430846990741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45986.430846990741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45986.430846990741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45986.430846990741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45986.430846990741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45986.430846990741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45986.430846990741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45986.430846990741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45986.430846990741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45986.430846990741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45986.430846990741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45986.430846990741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45986.430846990741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45986.430846990741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45986.430846990741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45986.430846990741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45986.430846990741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45986.430846990741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45986.430846990741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45986.430846990741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45986.430846990741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45986.430846990741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45986.430846990741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45986.430846990741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45986.430846990741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45986.430846990741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45986.430846990741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45986.430846990741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45986.430846990741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45986.430846990741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45986.430846990741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45986.430846990741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45986.430846990741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45986.430846990741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45986.430846990741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45986.430846990741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45986.430846990741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45986.430846990741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45986.430846990741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45986.430846990741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45986.430846990741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45986.430846990741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45986.430846990741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45986.430846990741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45986.430846990741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45986.430846990741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45986.430846990741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45986.430846990741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45986.430846990741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45986.430846990741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45986.430846990741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45986.430846990741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45986.430846990741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45986.430846990741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45986.430846990741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45986.430846990741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45986.430846990741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45986.430846990741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45986.430846990741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45986.430846990741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45986.430846990741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45986.430846990741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45986.430846990741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45986.430846990741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45986.430846990741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45986.430846990741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45986.430846990741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45986.430846990741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45986.430846990741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45986.430846990741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45986.430846990741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45986.430846990741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45986.430846990741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45986.430846990741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45986.430846990741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45986.430846990741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45986.430846990741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45986.430846990741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45986.430846990741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45986.430846990741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45986.430846990741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45986.430846990741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45986.430846990741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45986.430846990741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45986.430846990741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45986.430846990741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45986.430846990741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45986.430846990741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45986.430846990741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45986.430846990741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45986.430846990741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45986.430846990741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45986.430846990741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45986.430846990741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45986.430846990741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45986.430846990741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45986.430846990741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45986.430846990741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45986.430846990741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45986.430846990741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45986.430846990741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45986.430846990741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45986.430846990741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45986.430846990741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45986.430846990741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45986.430846990741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45986.430846990741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45986.430846990741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45986.430846990741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45986.430846990741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45986.430846990741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45986.430846990741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45986.430846990741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45986.430846990741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45986.430846990741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45986.430846990741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45986.430846990741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45986.430846990741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45986.430846990741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45986.430846990741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45986.430846990741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45986.430846990741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45986.430846990741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45986.430846990741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45986.430846990741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45986.430846990741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45986.430846990741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45986.430846990741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45986.430846990741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45986.430846990741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45986.430846990741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45986.430846990741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45986.430846990741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45986.430846990741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45986.430846990741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45986.430846990741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45986.430846990741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45986.430846990741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45986.430846990741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45986.430846990741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45986.430846990741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45986.430846990741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45986.430846990741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45986.430846990741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45986.430846990741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45986.430846990741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45986.430846990741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45986.430846990741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45986.430846990741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45986.430846990741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45986.430846990741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45986.430846990741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45986.430846990741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45986.430846990741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45986.430846990741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45986.430846990741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45986.430846990741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45986.430846990741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45986.430846990741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45986.430846990741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45986.430846990741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45986.430846990741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45986.430846990741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45986.430846990741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45986.430846990741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45986.430846990741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45986.430846990741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45986.430846990741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45986.430846990741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45986.430846990741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45986.430846990741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45986.430846990741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45986.430846990741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45986.430846990741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45986.430846990741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45986.430846990741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45986.430846990741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45986.430846990741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45986.430846990741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45986.430846990741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45986.430846990741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45986.430846990741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45986.430846990741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45986.430846990741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45986.430846990741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45986.430846990741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45986.430846990741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45986.430846990741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45986.430846990741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45986.430846990741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45986.430846990741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45986.430846990741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45986.430846990741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45986.430846990741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45986.430846990741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45986.430846990741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45986.430846990741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45986.430846990741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45986.430846990741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45986.430846990741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45986.430846990741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45986.430846990741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45986.430846990741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45986.430846990741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45986.430846990741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45986.430846990741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45986.430846990741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45986.430846990741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45986.430846990741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45986.430846990741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45986.430846990741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45986.430846990741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45986.430846990741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45986.430846990741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45986.430846990741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45986.430846990741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45986.430846990741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45986.430846990741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45986.430846990741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45986.430846990741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45986.430846990741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45986.430846990741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45986.430846990741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45986.430846990741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45986.430846990741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45986.430846990741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45986.430846990741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45986.430846990741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45986.430846990741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45986.430846990741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45986.430846990741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45986.430846990741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45986.430846990741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45986.430846990741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45986.430846990741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45986.430846990741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45986.430846990741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45986.430846990741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45986.430846990741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45986.430846990741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45986.430846990741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45986.430846990741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45986.430846990741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45986.430846990741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45986.430846990741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45986.430846990741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45986.430846990741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45986.430846990741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45986.430846990741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45986.430846990741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45986.430846990741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45986.430846990741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45986.430846990741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45986.430846990741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45986.430846990741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45986.430846990741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45986.430846990741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45986.430846990741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45986.430846990741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45986.430846990741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45986.430846990741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45986.430846990741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45986.430846990741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45986.430846990741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45986.430846990741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45986.430846990741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45986.430846990741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45986.430846990741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45986.430846990741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45986.430846990741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45986.430846990741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45986.430846990741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45986.430846990741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45986.430846990741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45986.430846990741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45986.430846990741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45986.430846990741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45986.430846990741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45986.430846990741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45986.430846990741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45986.430846990741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45986.430846990741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45986.430846990741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45986.430846990741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45986.430846990741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45986.430846990741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45986.430846990741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45986.430846990741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45986.430846990741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45986.430846990741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45986.430846990741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45986.430846990741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45986.430846990741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45986.430846990741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45986.430846990741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45986.430846990741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45986.430846990741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45986.430846990741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45986.430846990741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45986.430846990741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45986.430846990741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45986.430846990741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45986.430846990741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45986.430846990741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45986.430846990741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45986.430846990741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45986.430846990741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45986.430846990741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45986.430846990741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45986.430846990741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45986.430846990741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45986.430846990741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45986.430846990741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45986.430846990741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45986.430846990741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45986.430846990741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45986.430846990741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45986.430846990741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45986.430846990741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45986.430846990741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45986.430846990741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45986.430846990741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45986.430846990741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45986.430846990741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45986.430846990741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45986.430846990741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45986.430846990741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45986.430846990741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45986.430846990741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45986.430846990741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45986.430846990741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45986.430846990741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45986.430846990741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45986.430846990741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45986.430846990741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45986.430846990741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45986.430846990741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45986.430846990741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45986.430846990741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45986.430846990741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45986.430846990741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45986.430846990741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45986.430846990741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45986.430846990741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45986.430846990741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45986.430846990741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45986.430846990741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45986.430846990741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45986.430846990741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45986.430846990741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45986.430846990741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45986.430846990741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45986.430846990741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45986.430846990741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45986.430846990741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45986.430846990741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45986.430846990741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45986.430846990741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45986.430846990741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45986.430846990741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45986.430846990741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45986.430846990741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45986.430846990741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45986.430846990741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45986.430846990741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45986.430846990741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45986.430846990741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45986.430846990741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45986.430846990741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45986.430846990741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45986.430846990741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45986.430846990741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45986.430846990741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45986.430846990741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45986.430846990741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45986.430846990741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45986.430846990741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45986.430846990741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45986.430846990741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45986.430846990741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45986.430846990741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45986.430846990741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45986.430846990741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45986.430846990741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45986.430846990741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45986.430846990741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45986.430846990741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45986.430846990741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45986.430846990741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45986.430846990741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45986.430846990741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45986.430846990741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45986.430846990741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45986.430846990741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45986.430846990741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45986.430846990741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45986.430846990741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45986.430846990741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45986.430846990741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45986.430846990741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45986.430846990741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45986.430846990741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45986.430846990741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45986.430846990741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45986.430846990741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45986.430846990741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45986.430846990741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45986.430846990741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45986.430846990741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45986.430846990741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45986.430846990741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45986.430846990741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45986.430846990741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45986.430846990741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45986.430846990741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45986.430846990741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45986.430846990741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45986.430846990741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45986.430846990741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45986.430846990741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45986.430846990741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45986.430846990741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45986.430846990741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45986.430846990741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45986.430846990741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45986.430846990741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45986.430846990741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45986.430846990741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45986.430846990741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45986.430846990741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45986.430846990741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45986.430846990741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45986.430846990741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45986.430846990741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45986.430846990741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45986.430846990741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45986.430846990741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45986.430846990741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45986.430846990741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45986.430846990741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45986.430846990741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45986.430846990741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45986.430846990741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45986.430846990741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45986.430846990741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45986.430846990741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45986.430846990741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45986.430846990741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45986.430846990741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45986.430846990741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45986.430846990741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45986.430846990741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45986.430846990741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45986.430846990741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45986.430846990741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45986.430846990741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45986.430846990741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45986.430846990741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45986.430846990741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45986.430846990741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45986.430846990741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45986.430846990741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45986.430846990741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45986.430846990741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45986.430846990741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45986.430846990741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45986.430846990741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45986.430846990741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45986.430846990741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45986.430846990741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45986.430846990741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45986.430846990741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45986.430846990741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45986.430846990741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45986.430846990741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45986.430846990741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45986.430846990741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45986.430846990741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45986.430846990741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45986.430846990741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45986.430846990741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45986.430846990741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45986.430846990741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45986.430846990741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45986.430846990741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45986.430846990741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45986.430846990741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45986.430846990741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45986.430846990741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45986.430846990741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45986.430846990741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45986.430846990741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45986.430846990741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45986.430846990741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45986.430846990741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45986.430846990741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45986.430846990741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45986.430846990741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45986.430846990741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45986.430846990741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45986.430846990741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45986.430846990741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45986.430846990741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45986.430846990741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45986.430846990741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45986.430846990741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45986.430846990741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45986.430846990741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45986.430846990741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45986.430846990741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45986.430846990741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45986.430846990741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45986.430846990741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45986.430846990741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45986.430846990741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45986.430846990741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45986.430846990741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45986.430846990741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45986.430846990741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45986.430846990741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45986.430846990741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45986.430846990741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45986.430846990741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45986.430846990741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45986.430846990741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45986.430846990741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45986.430846990741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45986.430846990741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45986.430846990741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45986.430846990741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45986.430846990741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45986.430846990741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45986.430846990741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45986.430846990741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45986.430846990741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45986.430846990741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45986.430846990741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45986.430846990741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45986.430846990741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45986.430846990741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45986.430846990741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45986.430846990741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45986.430846990741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45986.430846990741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45986.430846990741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45986.430846990741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45986.430846990741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45986.430846990741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45986.430846990741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45986.430846990741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45986.430846990741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45986.430846990741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45986.430846990741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45986.430846990741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45986.430846990741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45986.430846990741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45986.430846990741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45986.430846990741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45986.430846990741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45986.430846990741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45986.430846990741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45986.430846990741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45986.430846990741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45986.430846990741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45986.430846990741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45986.430846990741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45986.430846990741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45986.430846990741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45986.430846990741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45986.430846990741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45986.430846990741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45986.430846990741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45986.430846990741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45986.430846990741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45986.430846990741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45986.430846990741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45986.430846990741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45986.430846990741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45986.430846990741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45986.430846990741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45986.430846990741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45986.430846990741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45986.430846990741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45986.430846990741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45986.430846990741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45986.430846990741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45986.430846990741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45986.430846990741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45986.430846990741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45986.430846990741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45986.430846990741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45986.430846990741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45986.430846990741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45986.430846990741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45986.430846990741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45986.430846990741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45986.430846990741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45986.430846990741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45986.430846990741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282.95012939814478</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5</v>
      </c>
      <c r="D3" s="91" t="s">
        <v>29494</v>
      </c>
      <c r="E3" s="94" t="s">
        <v>39021</v>
      </c>
      <c r="F3" s="95">
        <v>45986.372442129628</v>
      </c>
      <c r="G3" s="96">
        <f t="shared" ref="G3:G64" ca="1" si="0">IFERROR(NOW()-F3,"")</f>
        <v>5.8404861112649087E-2</v>
      </c>
      <c r="H3" s="95">
        <v>45986.361284722225</v>
      </c>
      <c r="I3" s="113" t="str">
        <f>IFERROR(VLOOKUP(D3,DB!A:F,6,0),"")</f>
        <v>SCECO</v>
      </c>
      <c r="J3" s="113" t="str">
        <f>IFERROR(VLOOKUP(D3,DB!A:G,7,0),"")</f>
        <v>Weak</v>
      </c>
      <c r="K3" s="97" t="s">
        <v>39117</v>
      </c>
      <c r="L3" s="91" t="str">
        <f>IFERROR(VLOOKUP(D3,DB!A:I,9,0),"")</f>
        <v>Latis</v>
      </c>
    </row>
    <row r="4" spans="1:16" ht="15" customHeight="1">
      <c r="A4" s="113" t="s">
        <v>39118</v>
      </c>
      <c r="B4" s="113" t="str">
        <f>IFERROR(VLOOKUP(D4,DB!A:K,11,0),"")</f>
        <v>R4</v>
      </c>
      <c r="C4" s="93">
        <v>4</v>
      </c>
      <c r="D4" s="91" t="s">
        <v>30486</v>
      </c>
      <c r="E4" s="94" t="s">
        <v>39021</v>
      </c>
      <c r="F4" s="95">
        <v>45986.378113425926</v>
      </c>
      <c r="G4" s="96">
        <f t="shared" ca="1" si="0"/>
        <v>5.2733564814843703E-2</v>
      </c>
      <c r="H4" s="95">
        <v>45986.372071759259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c r="E5" s="94"/>
      <c r="F5" s="95"/>
      <c r="G5" s="96">
        <f t="shared" ca="1" si="0"/>
        <v>45986.430846990741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45986.430846990741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45986.430846990741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45986.430846990741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45986.430846990741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45986.430846990741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45986.430846990741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45986.430846990741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45986.430846990741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45986.430846990741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45986.430846990741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45986.430846990741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45986.430846990741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45986.430846990741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45986.430846990741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45986.430846990741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45986.430846990741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45986.430846990741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45986.430846990741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45986.430846990741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45986.430846990741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45986.430846990741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45986.430846990741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45986.430846990741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45986.430846990741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45986.430846990741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45986.430846990741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45986.430846990741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45986.430846990741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45986.430846990741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45986.430846990741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45986.430846990741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45986.430846990741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45986.430846990741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45986.430846990741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45986.430846990741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45986.430846990741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45986.430846990741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45986.430846990741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45986.430846990741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45986.430846990741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45986.430846990741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45986.430846990741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45986.430846990741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45986.430846990741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45986.430846990741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45986.430846990741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45986.430846990741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45986.430846990741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45986.430846990741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45986.430846990741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45986.430846990741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45986.430846990741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45986.430846990741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45986.430846990741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45986.430846990741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45986.430846990741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45986.430846990741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45986.430846990741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45986.430846990741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45986.430846990741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45986.430846990741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45986.430846990741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45986.430846990741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45986.430846990741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45986.430846990741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45986.430846990741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45986.430846990741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45986.430846990741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45986.430846990741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45986.430846990741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45986.430846990741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45986.430846990741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45986.430846990741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45986.430846990741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45986.430846990741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45986.430846990741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45986.430846990741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45986.430846990741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45986.430846990741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45986.430846990741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45986.430846990741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45986.430846990741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45986.430846990741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45986.430846990741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45986.430846990741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45986.430846990741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45986.430846990741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45986.430846990741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45986.430846990741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45986.430846990741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45986.430846990741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45986.430846990741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45986.430846990741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45986.430846990741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45986.430846990741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45986.430846990741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45986.430846990741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45986.430846990741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45986.430846990741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45986.430846990741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45986.430846990741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45986.430846990741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45986.430846990741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45986.430846990741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45986.430846990741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45986.430846990741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45986.430846990741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45986.430846990741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45986.430846990741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45986.430846990741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45986.430846990741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45986.430846990741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45986.430846990741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45986.430846990741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45986.430846990741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45986.430846990741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45986.430846990741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45986.430846990741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45986.430846990741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45986.430846990741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45986.430846990741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45986.430846990741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45986.430846990741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45986.430846990741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45986.430846990741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45986.430846990741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45986.430846990741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45986.430846990741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45986.430846990741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45986.430846990741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45986.430846990741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45986.430846990741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45986.430846990741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45986.430846990741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45986.430846990741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45986.430846990741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45986.430846990741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45986.430846990741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45986.430846990741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45986.430846990741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45986.430846990741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45986.430846990741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45986.430846990741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45986.430846990741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45986.430846990741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45986.430846990741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45986.430846990741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45986.430846990741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45986.430846990741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45986.430846990741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45986.430846990741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45986.430846990741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45986.430846990741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45986.430846990741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45986.430846990741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45986.430846990741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45986.430846990741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45986.430846990741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45986.430846990741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45986.430846990741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45986.430846990741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45986.430846990741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45986.430846990741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45986.430846990741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45986.430846990741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45986.430846990741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45986.430846990741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45986.430846990741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45986.430846990741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45986.430846990741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45986.430846990741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45986.430846990741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45986.430846990741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45986.430846990741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45986.430846990741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45986.430846990741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45986.430846990741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45986.430846990741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45986.430846990741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45986.430846990741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45986.430846990741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45986.430846990741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45986.430846990741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45986.430846990741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45986.430846990741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45986.430846990741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45986.430846990741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45986.430846990741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45986.430846990741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45986.430846990741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45986.430846990741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45986.430846990741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45986.430846990741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45986.430846990741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45986.430846990741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45986.430846990741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45986.430846990741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45986.430846990741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45986.430846990741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45986.430846990741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45986.430846990741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45986.430846990741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45986.430846990741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45986.430846990741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45986.430846990741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45986.430846990741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45986.430846990741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45986.430846990741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45986.430846990741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45986.430846990741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45986.430846990741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45986.430846990741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45986.430846990741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45986.430846990741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45986.430846990741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45986.430846990741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45986.430846990741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45986.430846990741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45986.430846990741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45986.430846990741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45986.430846990741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45986.430846990741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45986.430846990741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45986.430846990741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45986.430846990741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45986.430846990741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45986.430846990741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45986.430846990741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45986.430846990741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45986.430846990741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45986.430846990741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45986.430846990741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45986.430846990741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45986.430846990741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45986.430846990741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45986.430846990741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45986.430846990741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45986.430846990741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45986.430846990741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45986.430846990741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45986.430846990741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45986.430846990741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45986.430846990741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45986.430846990741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45986.430846990741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45986.430846990741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45986.430846990741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45986.430846990741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45986.430846990741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45986.430846990741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45986.430846990741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45986.430846990741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45986.430846990741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45986.430846990741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45986.430846990741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45986.430846990741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45986.430846990741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45986.430846990741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45986.430846990741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45986.430846990741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45986.430846990741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45986.430846990741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45986.430846990741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45986.430846990741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45986.430846990741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45986.430846990741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45986.430846990741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45986.430846990741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45986.430846990741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45986.430846990741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45986.430846990741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45986.430846990741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45986.430846990741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45986.430846990741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45986.430846990741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45986.430846990741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45986.430846990741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45986.430846990741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45986.430846990741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45986.430846990741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45986.430846990741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45986.430846990741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45986.430846990741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45986.430846990741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45986.430846990741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45986.430846990741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45986.430846990741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45986.430846990741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45986.430846990741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45986.430846990741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45986.430846990741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45986.430846990741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45986.430846990741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45986.430846990741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45986.430846990741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45986.430846990741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45986.430846990741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45986.430846990741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45986.430846990741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45986.430846990741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45986.430846990741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45986.430846990741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45986.430846990741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45986.430846990741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45986.430846990741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45986.430846990741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45986.430846990741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45986.430846990741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45986.430846990741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45986.430846990741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45986.430846990741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45986.430846990741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45986.430846990741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45986.430846990741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45986.430846990741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45986.430846990741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45986.430846990741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45986.430846990741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45986.430846990741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45986.430846990741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45986.430846990741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45986.430846990741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45986.430846990741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45986.430846990741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45986.430846990741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45986.430846990741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45986.430846990741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45986.430846990741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45986.430846990741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45986.430846990741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45986.430846990741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45986.430846990741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45986.430846990741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45986.430846990741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45986.430846990741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45986.430846990741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45986.430846990741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45986.430846990741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45986.430846990741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45986.430846990741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45986.430846990741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45986.430846990741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45986.430846990741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45986.430846990741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45986.430846990741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45986.430846990741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45986.430846990741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45986.430846990741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45986.430846990741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45986.430846990741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45986.430846990741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45986.430846990741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45986.430846990741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45986.430846990741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45986.430846990741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45986.430846990741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45986.430846990741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45986.430846990741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45986.430846990741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45986.430846990741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45986.430846990741</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94.598786805552663</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60.241969675924338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37.76973587962857</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5.0575483796274057</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1</v>
      </c>
      <c r="D6" s="109" t="s">
        <v>35154</v>
      </c>
      <c r="E6" s="109" t="s">
        <v>39021</v>
      </c>
      <c r="F6" s="122">
        <v>45986.359537037039</v>
      </c>
      <c r="G6" s="111">
        <f ca="1">IFERROR(NOW()-F6,"")</f>
        <v>7.1309953702439088E-2</v>
      </c>
      <c r="H6" s="122">
        <v>45986.353576388887</v>
      </c>
      <c r="I6" s="109" t="str">
        <f>IFERROR(VLOOKUP(D6,DB!A:F,6,0),"")</f>
        <v>Generator-SG</v>
      </c>
      <c r="J6" s="109" t="str">
        <f>IFERROR(VLOOKUP(D6,DB!A:G,7,0),"")</f>
        <v>Dead</v>
      </c>
      <c r="K6" s="109" t="s">
        <v>39129</v>
      </c>
      <c r="L6" s="109" t="str">
        <f>IFERROR(VLOOKUP(D6,DB!A:I,9,0),"")</f>
        <v>Latis</v>
      </c>
    </row>
    <row r="7" spans="1:13">
      <c r="A7" s="109" t="s">
        <v>39130</v>
      </c>
      <c r="B7" s="109" t="str">
        <f>IFERROR(VLOOKUP(D7,DB!A:K,11,0),"")</f>
        <v>R5</v>
      </c>
      <c r="C7" s="109">
        <v>1</v>
      </c>
      <c r="D7" s="109" t="s">
        <v>38248</v>
      </c>
      <c r="E7" s="109" t="s">
        <v>39021</v>
      </c>
      <c r="F7" s="122">
        <v>45986.391886574071</v>
      </c>
      <c r="G7" s="111">
        <f ca="1">IFERROR(NOW()-F7,"")</f>
        <v>3.8960416670306586E-2</v>
      </c>
      <c r="H7" s="122">
        <v>45986.386099537034</v>
      </c>
      <c r="I7" s="109" t="str">
        <f>IFERROR(VLOOKUP(D7,DB!A:F,6,0),"")</f>
        <v>SCECO</v>
      </c>
      <c r="J7" s="109" t="str">
        <f>IFERROR(VLOOKUP(D7,DB!A:G,7,0),"")</f>
        <v>Haj Removal</v>
      </c>
      <c r="K7" s="109" t="s">
        <v>39131</v>
      </c>
      <c r="L7" s="109" t="str">
        <f>IFERROR(VLOOKUP(D7,DB!A:I,9,0),"")</f>
        <v>Latis</v>
      </c>
    </row>
    <row r="8" spans="1:13">
      <c r="A8" s="109" t="s">
        <v>39132</v>
      </c>
      <c r="B8" s="109" t="str">
        <f>IFERROR(VLOOKUP(D8,DB!A:K,11,0),"")</f>
        <v>R5</v>
      </c>
      <c r="C8" s="109">
        <v>2</v>
      </c>
      <c r="D8" s="109" t="s">
        <v>38236</v>
      </c>
      <c r="E8" s="109" t="s">
        <v>39100</v>
      </c>
      <c r="F8" s="122">
        <v>45986.401319444441</v>
      </c>
      <c r="G8" s="111">
        <f ca="1">IFERROR(NOW()-F8,"")</f>
        <v>2.9527546299505048E-2</v>
      </c>
      <c r="H8" s="122">
        <v>45986.390798611108</v>
      </c>
      <c r="I8" s="109" t="str">
        <f>IFERROR(VLOOKUP(D8,DB!A:F,6,0),"")</f>
        <v>SCECO</v>
      </c>
      <c r="J8" s="109" t="str">
        <f>IFERROR(VLOOKUP(D8,DB!A:G,7,0),"")</f>
        <v>Haj Removal</v>
      </c>
      <c r="K8" s="109" t="s">
        <v>39131</v>
      </c>
      <c r="L8" s="109" t="str">
        <f>IFERROR(VLOOKUP(D8,DB!A:I,9,0),"")</f>
        <v>Latis</v>
      </c>
    </row>
    <row r="9" spans="1:13">
      <c r="A9" s="109"/>
      <c r="B9" s="109" t="str">
        <f>IFERROR(VLOOKUP(D9,DB!A:K,11,0),"")</f>
        <v/>
      </c>
      <c r="C9" s="109"/>
      <c r="D9"/>
      <c r="E9" s="109"/>
      <c r="F9" s="109"/>
      <c r="G9" s="111">
        <f ca="1">IFERROR(NOW()-F9,"")</f>
        <v>45986.430846990741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45986.430846990741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45986.430846990741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45986.430846990741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45986.430846990741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45986.430846990741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45986.430846990741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45986.430846990741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45986.430846990741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45986.430846990741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45986.430846990741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45986.430846990741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45986.430846990741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45986.430846990741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45986.430846990741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45986.430846990741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45986.430846990741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45986.430846990741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45986.430846990741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45986.430846990741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45986.430846990741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45986.430846990741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45986.430846990741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45986.430846990741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45986.430846990741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45986.430846990741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45986.430846990741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45986.430846990741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45986.430846990741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45986.430846990741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45986.430846990741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45986.430846990741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45986.430846990741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45986.430846990741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45986.430846990741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45986.430846990741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45986.430846990741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45986.430846990741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45986.430846990741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39133</v>
      </c>
      <c r="B3" s="137" t="str">
        <f>IFERROR(VLOOKUP(D3,DB!A:K,11,0),"")</f>
        <v>R6</v>
      </c>
      <c r="C3" s="138">
        <v>1</v>
      </c>
      <c r="D3" s="137" t="s">
        <v>34952</v>
      </c>
      <c r="E3" s="109" t="s">
        <v>39021</v>
      </c>
      <c r="F3" s="139">
        <v>45986.407465277778</v>
      </c>
      <c r="G3" s="75">
        <f ca="1">IFERROR(NOW()-F3,"-")</f>
        <v>2.338171296287328E-2</v>
      </c>
      <c r="H3" s="139">
        <v>45986.413414351853</v>
      </c>
      <c r="I3" s="137" t="str">
        <f>IFERROR(VLOOKUP(D3,DB!A:F,6,0),"")</f>
        <v>SCECO</v>
      </c>
      <c r="J3" s="137" t="str">
        <f>IFERROR(VLOOKUP(D3,DB!A:G,7,0),"")</f>
        <v>Good</v>
      </c>
      <c r="K3" s="140" t="s">
        <v>39134</v>
      </c>
      <c r="L3" s="141"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36"/>
      <c r="B4" s="137" t="str">
        <f>IFERROR(VLOOKUP(D4,DB!A:K,11,0),"")</f>
        <v/>
      </c>
      <c r="C4" s="138"/>
      <c r="D4" s="137"/>
      <c r="E4" s="109"/>
      <c r="F4" s="139"/>
      <c r="G4" s="75">
        <f ca="1">IFERROR(NOW()-F4,"-")</f>
        <v>45986.430846990741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45986.430846990741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45986.430846990741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45986.430846990741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45986.430846990741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45986.430846990741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45986.430846990741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45986.430846990741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45986.430846990741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45986.430846990741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45986.430846990741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45986.430846990741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45986.430846990741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45986.430846990741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45986.430846990741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45986.430846990741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45986.430846990741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45986.430846990741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45986.430846990741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45986.430846990741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45986.430846990741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45986.430846990741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45986.430846990741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45986.430846990741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45986.430846990741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45986.430846990741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45986.430846990741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45986.430846990741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45986.430846990741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45986.430846990741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45986.430846990741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45986.430846990741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45986.430846990741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45986.430846990741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45986.430846990741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45986.430846990741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45986.430846990741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45986.430846990741</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2025-11-25T07:21:58Z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